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Položky!$A$1:$G$119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8" i="3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BA119" s="1"/>
  <c r="E15" i="2" s="1"/>
  <c r="G112" i="3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E119" s="1"/>
  <c r="I15" i="2" s="1"/>
  <c r="BD90" i="3"/>
  <c r="BC90"/>
  <c r="BC119" s="1"/>
  <c r="G15" i="2" s="1"/>
  <c r="BA90" i="3"/>
  <c r="G90"/>
  <c r="BB90" s="1"/>
  <c r="BB119" s="1"/>
  <c r="F15" i="2" s="1"/>
  <c r="B15"/>
  <c r="A15"/>
  <c r="BD119" i="3"/>
  <c r="H15" i="2" s="1"/>
  <c r="C119" i="3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73"/>
  <c r="BD73"/>
  <c r="BC73"/>
  <c r="BA73"/>
  <c r="G73"/>
  <c r="BB73" s="1"/>
  <c r="BE72"/>
  <c r="BD72"/>
  <c r="BC72"/>
  <c r="BA72"/>
  <c r="G72"/>
  <c r="BB72" s="1"/>
  <c r="BE71"/>
  <c r="BD71"/>
  <c r="BC71"/>
  <c r="BB71"/>
  <c r="BA71"/>
  <c r="G71"/>
  <c r="BE68"/>
  <c r="BD68"/>
  <c r="BC68"/>
  <c r="BA68"/>
  <c r="G68"/>
  <c r="BB68" s="1"/>
  <c r="BE65"/>
  <c r="BD65"/>
  <c r="BC65"/>
  <c r="BA65"/>
  <c r="G65"/>
  <c r="BB65" s="1"/>
  <c r="BE63"/>
  <c r="BD63"/>
  <c r="BC63"/>
  <c r="BC88" s="1"/>
  <c r="G14" i="2" s="1"/>
  <c r="BA63" i="3"/>
  <c r="G63"/>
  <c r="BB63" s="1"/>
  <c r="B14" i="2"/>
  <c r="A14"/>
  <c r="C88" i="3"/>
  <c r="BE60"/>
  <c r="BD60"/>
  <c r="BC60"/>
  <c r="BA60"/>
  <c r="G60"/>
  <c r="BB60" s="1"/>
  <c r="BE59"/>
  <c r="BD59"/>
  <c r="BC59"/>
  <c r="BB59"/>
  <c r="BA59"/>
  <c r="G59"/>
  <c r="BE58"/>
  <c r="BD58"/>
  <c r="BC58"/>
  <c r="BA58"/>
  <c r="G58"/>
  <c r="BB58" s="1"/>
  <c r="BE57"/>
  <c r="BD57"/>
  <c r="BC57"/>
  <c r="BB57"/>
  <c r="BA57"/>
  <c r="G57"/>
  <c r="BE53"/>
  <c r="BD53"/>
  <c r="BC53"/>
  <c r="BA53"/>
  <c r="G53"/>
  <c r="BB53" s="1"/>
  <c r="BE50"/>
  <c r="BD50"/>
  <c r="BC50"/>
  <c r="BA50"/>
  <c r="G50"/>
  <c r="BB50" s="1"/>
  <c r="BE47"/>
  <c r="BD47"/>
  <c r="BC47"/>
  <c r="BC61" s="1"/>
  <c r="G13" i="2" s="1"/>
  <c r="BA47" i="3"/>
  <c r="G47"/>
  <c r="BB47" s="1"/>
  <c r="BE44"/>
  <c r="BD44"/>
  <c r="BC44"/>
  <c r="BA44"/>
  <c r="G44"/>
  <c r="BB44" s="1"/>
  <c r="BE39"/>
  <c r="BD39"/>
  <c r="BC39"/>
  <c r="BA39"/>
  <c r="G39"/>
  <c r="BB39" s="1"/>
  <c r="BE37"/>
  <c r="BD37"/>
  <c r="BC37"/>
  <c r="BB37"/>
  <c r="BA37"/>
  <c r="G37"/>
  <c r="BE35"/>
  <c r="BD35"/>
  <c r="BC35"/>
  <c r="BA35"/>
  <c r="G35"/>
  <c r="BB35" s="1"/>
  <c r="B13" i="2"/>
  <c r="A13"/>
  <c r="C61" i="3"/>
  <c r="BE32"/>
  <c r="BE33" s="1"/>
  <c r="I12" i="2" s="1"/>
  <c r="BD32" i="3"/>
  <c r="BD33" s="1"/>
  <c r="H12" i="2" s="1"/>
  <c r="BC32" i="3"/>
  <c r="BC33" s="1"/>
  <c r="G12" i="2" s="1"/>
  <c r="BB32" i="3"/>
  <c r="BB33" s="1"/>
  <c r="F12" i="2" s="1"/>
  <c r="G32" i="3"/>
  <c r="BA32" s="1"/>
  <c r="BA33" s="1"/>
  <c r="E12" i="2" s="1"/>
  <c r="B12"/>
  <c r="A12"/>
  <c r="C33" i="3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C30" s="1"/>
  <c r="G11" i="2" s="1"/>
  <c r="BB26" i="3"/>
  <c r="G26"/>
  <c r="G30" s="1"/>
  <c r="B11" i="2"/>
  <c r="A11"/>
  <c r="C30" i="3"/>
  <c r="BE21"/>
  <c r="BE24" s="1"/>
  <c r="I10" i="2" s="1"/>
  <c r="BD21" i="3"/>
  <c r="BD24" s="1"/>
  <c r="H10" i="2" s="1"/>
  <c r="BC21" i="3"/>
  <c r="BC24" s="1"/>
  <c r="G10" i="2" s="1"/>
  <c r="BB21" i="3"/>
  <c r="BB24" s="1"/>
  <c r="F10" i="2" s="1"/>
  <c r="G21" i="3"/>
  <c r="G24" s="1"/>
  <c r="B10" i="2"/>
  <c r="A10"/>
  <c r="C24" i="3"/>
  <c r="BE16"/>
  <c r="BE19" s="1"/>
  <c r="I9" i="2" s="1"/>
  <c r="BD16" i="3"/>
  <c r="BD19" s="1"/>
  <c r="H9" i="2" s="1"/>
  <c r="BC16" i="3"/>
  <c r="BB16"/>
  <c r="BB19" s="1"/>
  <c r="F9" i="2" s="1"/>
  <c r="G16" i="3"/>
  <c r="G19" s="1"/>
  <c r="B9" i="2"/>
  <c r="A9"/>
  <c r="BC19" i="3"/>
  <c r="G9" i="2" s="1"/>
  <c r="C19" i="3"/>
  <c r="BE11"/>
  <c r="BE14" s="1"/>
  <c r="I8" i="2" s="1"/>
  <c r="BD11" i="3"/>
  <c r="BD14" s="1"/>
  <c r="H8" i="2" s="1"/>
  <c r="BC11" i="3"/>
  <c r="BC14" s="1"/>
  <c r="G8" i="2" s="1"/>
  <c r="BB11" i="3"/>
  <c r="BB14" s="1"/>
  <c r="F8" i="2" s="1"/>
  <c r="G11" i="3"/>
  <c r="G14" s="1"/>
  <c r="B8" i="2"/>
  <c r="A8"/>
  <c r="C14" i="3"/>
  <c r="BE8"/>
  <c r="BE9" s="1"/>
  <c r="I7" i="2" s="1"/>
  <c r="BD8" i="3"/>
  <c r="BD9" s="1"/>
  <c r="H7" i="2" s="1"/>
  <c r="BC8" i="3"/>
  <c r="BC9" s="1"/>
  <c r="G7" i="2" s="1"/>
  <c r="BB8" i="3"/>
  <c r="BB9" s="1"/>
  <c r="F7" i="2" s="1"/>
  <c r="G8" i="3"/>
  <c r="G9" s="1"/>
  <c r="B7" i="2"/>
  <c r="A7"/>
  <c r="C9" i="3"/>
  <c r="E4"/>
  <c r="C4"/>
  <c r="F3"/>
  <c r="C3"/>
  <c r="C2" i="2"/>
  <c r="C1"/>
  <c r="C33" i="1"/>
  <c r="F33" s="1"/>
  <c r="C31"/>
  <c r="C9"/>
  <c r="G7"/>
  <c r="D2"/>
  <c r="C2"/>
  <c r="G119" i="3" l="1"/>
  <c r="BA88"/>
  <c r="E14" i="2" s="1"/>
  <c r="BE88" i="3"/>
  <c r="I14" i="2" s="1"/>
  <c r="BE61" i="3"/>
  <c r="I13" i="2" s="1"/>
  <c r="BA61" i="3"/>
  <c r="E13" i="2" s="1"/>
  <c r="BE30" i="3"/>
  <c r="I11" i="2" s="1"/>
  <c r="BD30" i="3"/>
  <c r="H11" i="2" s="1"/>
  <c r="BD61" i="3"/>
  <c r="H13" i="2" s="1"/>
  <c r="BB88" i="3"/>
  <c r="F14" i="2" s="1"/>
  <c r="BB30" i="3"/>
  <c r="F11" i="2" s="1"/>
  <c r="BD88" i="3"/>
  <c r="H14" i="2" s="1"/>
  <c r="G16"/>
  <c r="C18" i="1" s="1"/>
  <c r="BB61" i="3"/>
  <c r="F13" i="2" s="1"/>
  <c r="BA8" i="3"/>
  <c r="BA9" s="1"/>
  <c r="E7" i="2" s="1"/>
  <c r="BA11" i="3"/>
  <c r="BA14" s="1"/>
  <c r="E8" i="2" s="1"/>
  <c r="BA16" i="3"/>
  <c r="BA19" s="1"/>
  <c r="E9" i="2" s="1"/>
  <c r="BA21" i="3"/>
  <c r="BA24" s="1"/>
  <c r="E10" i="2" s="1"/>
  <c r="BA26" i="3"/>
  <c r="BA30" s="1"/>
  <c r="E11" i="2" s="1"/>
  <c r="G33" i="3"/>
  <c r="G61"/>
  <c r="G88"/>
  <c r="I16" i="2" l="1"/>
  <c r="C21" i="1" s="1"/>
  <c r="H16" i="2"/>
  <c r="C17" i="1" s="1"/>
  <c r="F16" i="2"/>
  <c r="C16" i="1" s="1"/>
  <c r="E16" i="2"/>
  <c r="G28" l="1"/>
  <c r="I28" s="1"/>
  <c r="G27"/>
  <c r="I27" s="1"/>
  <c r="G21" i="1" s="1"/>
  <c r="G26" i="2"/>
  <c r="I26" s="1"/>
  <c r="G20" i="1" s="1"/>
  <c r="G25" i="2"/>
  <c r="I25" s="1"/>
  <c r="G19" i="1" s="1"/>
  <c r="G24" i="2"/>
  <c r="I24" s="1"/>
  <c r="G18" i="1" s="1"/>
  <c r="G23" i="2"/>
  <c r="I23" s="1"/>
  <c r="G17" i="1" s="1"/>
  <c r="G22" i="2"/>
  <c r="I22" s="1"/>
  <c r="G16" i="1" s="1"/>
  <c r="G21" i="2"/>
  <c r="I21" s="1"/>
  <c r="C15" i="1"/>
  <c r="C19" s="1"/>
  <c r="C22" s="1"/>
  <c r="G15" l="1"/>
  <c r="H29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<sst xmlns="http://schemas.openxmlformats.org/spreadsheetml/2006/main" count="397" uniqueCount="263">
  <si>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</si>
  <si>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</si>
  <si>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</si>
  <si>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</si>
  <si>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</si>
  <si>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</si>
  <si>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</si>
  <si>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</si>
  <si>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</si>
  <si>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</si>
  <si>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</si>
  <si>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</si>
  <si>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</si>
  <si>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</si>
  <si>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</si>
  <si>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</si>
  <si>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</si>
  <si>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</si>
  <si>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</si>
  <si>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</si>
  <si>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</si>
  <si>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</si>
  <si>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</si>
  <si>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</si>
  <si>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</si>
  <si>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</si>
  <si>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</si>
  <si>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</si>
  <si>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</si>
  <si>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</si>
  <si>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</si>
  <si>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</si>
  <si>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</si>
  <si>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</si>
  <si>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</si>
  <si>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</si>
  <si>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</si>
  <si>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</si>
  <si>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</si>
  <si>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</si>
  <si>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</si>
  <si>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</si>
  <si>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</si>
  <si>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</si>
  <si>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</si>
  <si>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</si>
  <si>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</si>
  <si>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</si>
  <si>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</si>
  <si>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</si>
  <si>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</si>
  <si>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</si>
  <si>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</si>
  <si>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</si>
  <si>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</si>
  <si>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</si>
  <si>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</si>
  <si>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</si>
  <si>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</si>
  <si>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</si>
  <si>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</si>
  <si>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</si>
  <si>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</si>
  <si>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</si>
  <si>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</si>
  <si>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</si>
  <si>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</si>
  <si>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</si>
  <si>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</si>
  <si>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</si>
  <si>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</si>
  <si>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</si>
  <si>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</si>
  <si>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MSŠ Letovice, Tyršova 500, 679 61 Letovice</t>
  </si>
  <si>
    <t>Staveb. úpravy učeben prakt. vyučování-příprava</t>
  </si>
  <si>
    <t>ZTI</t>
  </si>
  <si>
    <t>3</t>
  </si>
  <si>
    <t>Svislé a kompletní konstrukce</t>
  </si>
  <si>
    <t>310237251</t>
  </si>
  <si>
    <t xml:space="preserve">Zazdívka otvorů pl. 0,25 m2 cihlami, tl. zdi 45 cm </t>
  </si>
  <si>
    <t>kus</t>
  </si>
  <si>
    <t>4</t>
  </si>
  <si>
    <t>Vodorovné konstrukce</t>
  </si>
  <si>
    <t>451572111</t>
  </si>
  <si>
    <t>Lože pod potrubí z kameniva těženého 0 - 4 mm kraj Jihomoravský</t>
  </si>
  <si>
    <t>m3</t>
  </si>
  <si>
    <t>ležaté potrubí WC,výlevka:</t>
  </si>
  <si>
    <t>9*0,3*0,3</t>
  </si>
  <si>
    <t>61</t>
  </si>
  <si>
    <t>Upravy povrchů vnitřní</t>
  </si>
  <si>
    <t>612403399</t>
  </si>
  <si>
    <t xml:space="preserve">Hrubá výplň rýh ve stěnách maltou </t>
  </si>
  <si>
    <t>m2</t>
  </si>
  <si>
    <t>50*0,2</t>
  </si>
  <si>
    <t>22,5*0,1</t>
  </si>
  <si>
    <t>63</t>
  </si>
  <si>
    <t>Podlahy a podlahové konstrukce</t>
  </si>
  <si>
    <t>631313611</t>
  </si>
  <si>
    <t xml:space="preserve">Mazanina betonová tl. 8 - 12 cm C 16/20  (B 20) </t>
  </si>
  <si>
    <t>dobetonování podkladních betonů ležatá kanalizace:</t>
  </si>
  <si>
    <t>9*0,3*0,12</t>
  </si>
  <si>
    <t>97</t>
  </si>
  <si>
    <t>Prorážení otvorů</t>
  </si>
  <si>
    <t>971024451</t>
  </si>
  <si>
    <t xml:space="preserve">Vybourání otv. zeď kam. pl. 0,25 m2, tl. 45cm, MVC </t>
  </si>
  <si>
    <t>974031135</t>
  </si>
  <si>
    <t xml:space="preserve">Vysekání rýh ve zdi cihelné 5 x 20 cm </t>
  </si>
  <si>
    <t>m</t>
  </si>
  <si>
    <t>974031153</t>
  </si>
  <si>
    <t xml:space="preserve">Vysekání rýh ve zdi cihelné 10 x 10 cm </t>
  </si>
  <si>
    <t>974042565</t>
  </si>
  <si>
    <t>Vysekání rýh betonová, monolitická dlažba 15x20 cm ležatá kanalizace</t>
  </si>
  <si>
    <t>99</t>
  </si>
  <si>
    <t>Staveništní přesun hmot</t>
  </si>
  <si>
    <t>998011001</t>
  </si>
  <si>
    <t xml:space="preserve">Přesun hmot pro budovy zděné výšky do 6 m </t>
  </si>
  <si>
    <t>t</t>
  </si>
  <si>
    <t>721</t>
  </si>
  <si>
    <t>Vnitřní kanalizace</t>
  </si>
  <si>
    <t>721171803</t>
  </si>
  <si>
    <t xml:space="preserve">Demontáž potrubí z PVC do DN 75 </t>
  </si>
  <si>
    <t>22*1,5</t>
  </si>
  <si>
    <t>721171809</t>
  </si>
  <si>
    <t xml:space="preserve">Demontáž potrubí z PVC do DN 160 </t>
  </si>
  <si>
    <t>6*1,5</t>
  </si>
  <si>
    <t>721174026</t>
  </si>
  <si>
    <t xml:space="preserve">Kanal potrubí PP odpadní HT DN 125 </t>
  </si>
  <si>
    <t>WC:</t>
  </si>
  <si>
    <t>5*1,5</t>
  </si>
  <si>
    <t>výlevka:</t>
  </si>
  <si>
    <t>1,5</t>
  </si>
  <si>
    <t>721174042</t>
  </si>
  <si>
    <t xml:space="preserve">Kanal potrubí PP připoj HT DN 40 </t>
  </si>
  <si>
    <t>umyvadla:</t>
  </si>
  <si>
    <t>12*1,5</t>
  </si>
  <si>
    <t>721174043</t>
  </si>
  <si>
    <t xml:space="preserve">Kanal potrubí PP připoj HT DN 50 </t>
  </si>
  <si>
    <t>3x PS:</t>
  </si>
  <si>
    <t>3*1,5</t>
  </si>
  <si>
    <t>721174044</t>
  </si>
  <si>
    <t xml:space="preserve">Kanal potrubí PP připoj HT DN 70 </t>
  </si>
  <si>
    <t>6xsprcha:</t>
  </si>
  <si>
    <t>721175142</t>
  </si>
  <si>
    <t>Kanal potr PP větrací vícevr DN 100 kompletní odvětrání kanal. potrubí přes zeď</t>
  </si>
  <si>
    <t>v mezistřešním prostoru</t>
  </si>
  <si>
    <t>prpojení na stávající stupačky:</t>
  </si>
  <si>
    <t>4*2</t>
  </si>
  <si>
    <t>721194104</t>
  </si>
  <si>
    <t xml:space="preserve">Vyvedení odpadních výpustek D 40 x 1,8 </t>
  </si>
  <si>
    <t>721194105</t>
  </si>
  <si>
    <t xml:space="preserve">Vyvedení odpadních výpustek D 50 x 1,8 </t>
  </si>
  <si>
    <t>721290111</t>
  </si>
  <si>
    <t xml:space="preserve">Zkouška těsnosti kanalizace vodou DN 125 </t>
  </si>
  <si>
    <t>998721101</t>
  </si>
  <si>
    <t xml:space="preserve">Přesun hmot pro vnitřní kanalizaci, výšky do 6 m </t>
  </si>
  <si>
    <t>722</t>
  </si>
  <si>
    <t>Vnitřní vodovod</t>
  </si>
  <si>
    <t>722130801</t>
  </si>
  <si>
    <t xml:space="preserve">Demontáž potrubí ocelových závitových DN 25 </t>
  </si>
  <si>
    <t>28*1,5</t>
  </si>
  <si>
    <t>722174002</t>
  </si>
  <si>
    <t xml:space="preserve">Potr vod PPR PN16 svar polyfuz D 20 </t>
  </si>
  <si>
    <t>teplá a studená:</t>
  </si>
  <si>
    <t>28*1,5*2</t>
  </si>
  <si>
    <t>722174003</t>
  </si>
  <si>
    <t xml:space="preserve">Potr vod PPR PN16 svar polyfuz D 25 </t>
  </si>
  <si>
    <t>přívody:</t>
  </si>
  <si>
    <t>4*4</t>
  </si>
  <si>
    <t>722181211</t>
  </si>
  <si>
    <t>Izolace návleková MIRELON PRO tl. stěny 6 mm vnitřní průměr 22 mm</t>
  </si>
  <si>
    <t>Izolace návleková MIRELON PRO tl. stěny 6 mm vnitřní průměr 25 mm</t>
  </si>
  <si>
    <t>722190402</t>
  </si>
  <si>
    <t xml:space="preserve">Vyvedení a upevnění výpustek DN 20 </t>
  </si>
  <si>
    <t>12xUM:</t>
  </si>
  <si>
    <t>12*2</t>
  </si>
  <si>
    <t>3xPS:</t>
  </si>
  <si>
    <t>5xWC + 1xvýlevka:</t>
  </si>
  <si>
    <t>5+2</t>
  </si>
  <si>
    <t>6x sprcha:</t>
  </si>
  <si>
    <t>6*2</t>
  </si>
  <si>
    <t>722191111</t>
  </si>
  <si>
    <t xml:space="preserve">Hadice flexibilní k baterii,DN 15 x M10,délka 0,4m </t>
  </si>
  <si>
    <t>soubor</t>
  </si>
  <si>
    <t>722201221</t>
  </si>
  <si>
    <t xml:space="preserve">Nástěnka ppr </t>
  </si>
  <si>
    <t>722202514</t>
  </si>
  <si>
    <t>Ventil přímý PP-R INSTAPLAST D 32x1" uzávěry na přívodech</t>
  </si>
  <si>
    <t>722280106</t>
  </si>
  <si>
    <t xml:space="preserve">Tlaková zkouška vodovodního potrubí DN 32 </t>
  </si>
  <si>
    <t>722290234</t>
  </si>
  <si>
    <t xml:space="preserve">Proplach a dezinfekce vodovod.potrubí DN 80 </t>
  </si>
  <si>
    <t>998722101</t>
  </si>
  <si>
    <t xml:space="preserve">Přesun hmot pro vnitřní vodovod, výšky do 6 m </t>
  </si>
  <si>
    <t>725</t>
  </si>
  <si>
    <t>Zařizovací předměty</t>
  </si>
  <si>
    <t>725110814</t>
  </si>
  <si>
    <t xml:space="preserve">Demontáž klozetů kombinovaných </t>
  </si>
  <si>
    <t>725112021</t>
  </si>
  <si>
    <t xml:space="preserve">Klozet závěsný hlub splach odp svis </t>
  </si>
  <si>
    <t>725122222</t>
  </si>
  <si>
    <t xml:space="preserve">Pisoár Domino s autom. splachovačem, bat. SLP 17B </t>
  </si>
  <si>
    <t>725122813</t>
  </si>
  <si>
    <t xml:space="preserve">Demontáž pisoárů s nádrží + 1 záchodkem </t>
  </si>
  <si>
    <t>725210821</t>
  </si>
  <si>
    <t xml:space="preserve">Demontáž umyvadel bez výtokových armatur </t>
  </si>
  <si>
    <t>725211622</t>
  </si>
  <si>
    <t xml:space="preserve">Umyvadlo keram se sloupem 550 mm </t>
  </si>
  <si>
    <t>725240812</t>
  </si>
  <si>
    <t xml:space="preserve">Demontáž sprchových mís bez výtokových armatur </t>
  </si>
  <si>
    <t>725249101</t>
  </si>
  <si>
    <t xml:space="preserve">Montáž sprchových boxů </t>
  </si>
  <si>
    <t>725249102</t>
  </si>
  <si>
    <t xml:space="preserve">Montáž sprchových mís a vaniček </t>
  </si>
  <si>
    <t>725249103</t>
  </si>
  <si>
    <t xml:space="preserve">Montáž sprchových koutů </t>
  </si>
  <si>
    <t>725330820</t>
  </si>
  <si>
    <t xml:space="preserve">Demontáž výlevky diturvitové </t>
  </si>
  <si>
    <t>725331911</t>
  </si>
  <si>
    <t xml:space="preserve">Vým výlevky keram plast mřížka </t>
  </si>
  <si>
    <t>725410811</t>
  </si>
  <si>
    <t xml:space="preserve">Demontáž žlabů ocelových jednoduchých dl.1000 </t>
  </si>
  <si>
    <t>725810401</t>
  </si>
  <si>
    <t xml:space="preserve">Ventil rohový bez přípoj. trubičky T 66 G 1/2 </t>
  </si>
  <si>
    <t>725810811</t>
  </si>
  <si>
    <t xml:space="preserve">Demontáž ventilu výtokového nástěnného </t>
  </si>
  <si>
    <t>725820801</t>
  </si>
  <si>
    <t xml:space="preserve">Demontáž baterie nástěnné do G 3/4 </t>
  </si>
  <si>
    <t>725821322</t>
  </si>
  <si>
    <t>Baterie dřez stěna klas kul ú dl300 výlevka</t>
  </si>
  <si>
    <t>725822611</t>
  </si>
  <si>
    <t xml:space="preserve">Baterie umyv stoj páka-výpusť </t>
  </si>
  <si>
    <t>725840850</t>
  </si>
  <si>
    <t xml:space="preserve">Demontáž baterie sprcha </t>
  </si>
  <si>
    <t>725840860</t>
  </si>
  <si>
    <t xml:space="preserve">Demontáž ramene sprchy </t>
  </si>
  <si>
    <t>725841311</t>
  </si>
  <si>
    <t xml:space="preserve">Baterie sprcha stěna páka </t>
  </si>
  <si>
    <t>725860213</t>
  </si>
  <si>
    <t xml:space="preserve">Sifon umyvadlový HL132, DN 30, 40 </t>
  </si>
  <si>
    <t>725860221</t>
  </si>
  <si>
    <t>Sifon sprchový PP/PE HL514, DN 40/50 samočisticí, odpadní ventil 6/4 ", zátka, kloub</t>
  </si>
  <si>
    <t>725860811</t>
  </si>
  <si>
    <t xml:space="preserve">Demontáž uzávěrek zápachových jednoduchých </t>
  </si>
  <si>
    <t>55484201.A</t>
  </si>
  <si>
    <t>Box sprchov s roh vstupem 90x90 SBOXRH2/90P</t>
  </si>
  <si>
    <t>55484451.A</t>
  </si>
  <si>
    <t>Dveře sprchové kloubové 90cm  chinchila SDK 90 CH</t>
  </si>
  <si>
    <t>64293821</t>
  </si>
  <si>
    <t>Vanička sprch keram SURF  900x900 odpad d 60 mm</t>
  </si>
  <si>
    <t>998725101</t>
  </si>
  <si>
    <t xml:space="preserve">Přesun hmot pro zařizovací předměty,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</si>
  <si>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</si>
  <si>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</si>
  <si>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</si>
  <si>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</si>
  <si>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</si>
  <si>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</si>
  <si>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</si>
  <si>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Výkaz výměr</t>
  </si>
  <si>
    <t>VV</t>
  </si>
  <si>
    <t>Výk.vým.:</t>
  </si>
  <si>
    <t>Výk.vým. :</t>
  </si>
  <si>
    <t>Realizační dokumentace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</si>
</sst>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>
      <selection activeCell="A27" sqref="A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258</v>
      </c>
      <c r="B1" s="2"/>
      <c r="C1" s="2"/>
      <c r="D1" s="2"/>
      <c r="E1" s="2"/>
      <c r="F1" s="2"/>
      <c r="G1" s="2"/>
    </row>
    <row r="2" spans="1:57" ht="12.75" customHeight="1">
      <c r="A2" s="3" t="s">
        <v>259</v>
      </c>
      <c r="B2" s="4"/>
      <c r="C2" s="5">
        <f>Rekapitulace!H1</f>
        <v>2</v>
      </c>
      <c r="D2" s="5" t="str">
        <f>Rekapitulace!G2</f>
        <v>ZTI</v>
      </c>
      <c r="E2" s="4"/>
      <c r="F2" s="6" t="s">
        <v>0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1</v>
      </c>
      <c r="B4" s="9"/>
      <c r="C4" s="10" t="s">
        <v>2</v>
      </c>
      <c r="D4" s="10"/>
      <c r="E4" s="9"/>
      <c r="F4" s="11" t="s">
        <v>3</v>
      </c>
      <c r="G4" s="14"/>
    </row>
    <row r="5" spans="1:57" ht="12.95" customHeight="1">
      <c r="A5" s="15" t="s">
        <v>71</v>
      </c>
      <c r="B5" s="16"/>
      <c r="C5" s="17" t="s">
        <v>74</v>
      </c>
      <c r="D5" s="18"/>
      <c r="E5" s="19"/>
      <c r="F5" s="11" t="s">
        <v>5</v>
      </c>
      <c r="G5" s="12"/>
    </row>
    <row r="6" spans="1:57" ht="12.95" customHeight="1">
      <c r="A6" s="13" t="s">
        <v>6</v>
      </c>
      <c r="B6" s="9"/>
      <c r="C6" s="10" t="s">
        <v>7</v>
      </c>
      <c r="D6" s="10"/>
      <c r="E6" s="9"/>
      <c r="F6" s="20" t="s">
        <v>8</v>
      </c>
      <c r="G6" s="21">
        <v>0</v>
      </c>
      <c r="O6" s="22"/>
    </row>
    <row r="7" spans="1:57" ht="12.95" customHeight="1">
      <c r="A7" s="23" t="s">
        <v>71</v>
      </c>
      <c r="B7" s="24"/>
      <c r="C7" s="25" t="s">
        <v>73</v>
      </c>
      <c r="D7" s="26"/>
      <c r="E7" s="26"/>
      <c r="F7" s="27" t="s">
        <v>9</v>
      </c>
      <c r="G7" s="21">
        <f>IF(PocetMJ=0,,ROUND((F30+F32)/PocetMJ,1))</f>
        <v>0</v>
      </c>
    </row>
    <row r="8" spans="1:57">
      <c r="A8" s="28" t="s">
        <v>10</v>
      </c>
      <c r="B8" s="11"/>
      <c r="C8" s="203"/>
      <c r="D8" s="203"/>
      <c r="E8" s="204"/>
      <c r="F8" s="29" t="s">
        <v>11</v>
      </c>
      <c r="G8" s="30"/>
      <c r="H8" s="31"/>
      <c r="I8" s="32"/>
    </row>
    <row r="9" spans="1:57">
      <c r="A9" s="28" t="s">
        <v>12</v>
      </c>
      <c r="B9" s="11"/>
      <c r="C9" s="203">
        <f>Projektant</f>
        <v>0</v>
      </c>
      <c r="D9" s="203"/>
      <c r="E9" s="204"/>
      <c r="F9" s="11"/>
      <c r="G9" s="33"/>
      <c r="H9" s="34"/>
    </row>
    <row r="10" spans="1:57">
      <c r="A10" s="28" t="s">
        <v>13</v>
      </c>
      <c r="B10" s="11"/>
      <c r="C10" s="203"/>
      <c r="D10" s="203"/>
      <c r="E10" s="203"/>
      <c r="F10" s="35"/>
      <c r="G10" s="36"/>
      <c r="H10" s="37"/>
    </row>
    <row r="11" spans="1:57" ht="13.5" customHeight="1">
      <c r="A11" s="28" t="s">
        <v>14</v>
      </c>
      <c r="B11" s="11"/>
      <c r="C11" s="203"/>
      <c r="D11" s="203"/>
      <c r="E11" s="203"/>
      <c r="F11" s="38" t="s">
        <v>15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16</v>
      </c>
      <c r="B12" s="9"/>
      <c r="C12" s="205"/>
      <c r="D12" s="205"/>
      <c r="E12" s="205"/>
      <c r="F12" s="42" t="s">
        <v>17</v>
      </c>
      <c r="G12" s="43"/>
      <c r="H12" s="34"/>
    </row>
    <row r="13" spans="1:57" ht="28.5" customHeight="1" thickBot="1">
      <c r="A13" s="44" t="s">
        <v>18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19</v>
      </c>
      <c r="B14" s="49"/>
      <c r="C14" s="50"/>
      <c r="D14" s="51" t="s">
        <v>20</v>
      </c>
      <c r="E14" s="52"/>
      <c r="F14" s="52"/>
      <c r="G14" s="50"/>
    </row>
    <row r="15" spans="1:57" ht="15.95" customHeight="1">
      <c r="A15" s="53"/>
      <c r="B15" s="54" t="s">
        <v>21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>
      <c r="A16" s="53" t="s">
        <v>22</v>
      </c>
      <c r="B16" s="54" t="s">
        <v>23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>
      <c r="A17" s="53" t="s">
        <v>24</v>
      </c>
      <c r="B17" s="54" t="s">
        <v>25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>
      <c r="A18" s="61" t="s">
        <v>26</v>
      </c>
      <c r="B18" s="62" t="s">
        <v>27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>
      <c r="A19" s="63" t="s">
        <v>28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>
      <c r="A21" s="63" t="s">
        <v>29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>
      <c r="A22" s="64" t="s">
        <v>30</v>
      </c>
      <c r="B22" s="65"/>
      <c r="C22" s="55">
        <f>C19+C21</f>
        <v>0</v>
      </c>
      <c r="D22" s="8" t="s">
        <v>31</v>
      </c>
      <c r="E22" s="59"/>
      <c r="F22" s="60"/>
      <c r="G22" s="55">
        <f>G23-SUM(G15:G21)</f>
        <v>0</v>
      </c>
    </row>
    <row r="23" spans="1:7" ht="15.95" customHeight="1" thickBot="1">
      <c r="A23" s="206" t="s">
        <v>32</v>
      </c>
      <c r="B23" s="207"/>
      <c r="C23" s="66">
        <f>C22+G23</f>
        <v>0</v>
      </c>
      <c r="D23" s="67" t="s">
        <v>33</v>
      </c>
      <c r="E23" s="68"/>
      <c r="F23" s="69"/>
      <c r="G23" s="55">
        <f>VRN</f>
        <v>0</v>
      </c>
    </row>
    <row r="24" spans="1:7">
      <c r="A24" s="70" t="s">
        <v>34</v>
      </c>
      <c r="B24" s="71"/>
      <c r="C24" s="72"/>
      <c r="D24" s="71" t="s">
        <v>35</v>
      </c>
      <c r="E24" s="71"/>
      <c r="F24" s="73" t="s">
        <v>36</v>
      </c>
      <c r="G24" s="74"/>
    </row>
    <row r="25" spans="1:7">
      <c r="A25" s="64" t="s">
        <v>37</v>
      </c>
      <c r="B25" s="65"/>
      <c r="C25" s="75"/>
      <c r="D25" s="65" t="s">
        <v>37</v>
      </c>
      <c r="E25" s="76"/>
      <c r="F25" s="77" t="s">
        <v>37</v>
      </c>
      <c r="G25" s="78"/>
    </row>
    <row r="26" spans="1:7" ht="37.5" customHeight="1">
      <c r="A26" s="64" t="s">
        <v>38</v>
      </c>
      <c r="B26" s="79"/>
      <c r="C26" s="75"/>
      <c r="D26" s="65" t="s">
        <v>38</v>
      </c>
      <c r="E26" s="76"/>
      <c r="F26" s="77" t="s">
        <v>38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39</v>
      </c>
      <c r="B28" s="65"/>
      <c r="C28" s="75"/>
      <c r="D28" s="77" t="s">
        <v>40</v>
      </c>
      <c r="E28" s="75"/>
      <c r="F28" s="81" t="s">
        <v>40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41</v>
      </c>
      <c r="B30" s="85"/>
      <c r="C30" s="86">
        <v>21</v>
      </c>
      <c r="D30" s="85" t="s">
        <v>42</v>
      </c>
      <c r="E30" s="87"/>
      <c r="F30" s="208">
        <f>C23-F32</f>
        <v>0</v>
      </c>
      <c r="G30" s="209"/>
    </row>
    <row r="31" spans="1:7">
      <c r="A31" s="84" t="s">
        <v>43</v>
      </c>
      <c r="B31" s="85"/>
      <c r="C31" s="86">
        <f>SazbaDPH1</f>
        <v>21</v>
      </c>
      <c r="D31" s="85" t="s">
        <v>44</v>
      </c>
      <c r="E31" s="87"/>
      <c r="F31" s="208">
        <f>ROUND(PRODUCT(F30,C31/100),0)</f>
        <v>0</v>
      </c>
      <c r="G31" s="209"/>
    </row>
    <row r="32" spans="1:7">
      <c r="A32" s="84" t="s">
        <v>41</v>
      </c>
      <c r="B32" s="85"/>
      <c r="C32" s="86">
        <v>0</v>
      </c>
      <c r="D32" s="85" t="s">
        <v>44</v>
      </c>
      <c r="E32" s="87"/>
      <c r="F32" s="208">
        <v>0</v>
      </c>
      <c r="G32" s="209"/>
    </row>
    <row r="33" spans="1:8">
      <c r="A33" s="84" t="s">
        <v>43</v>
      </c>
      <c r="B33" s="88"/>
      <c r="C33" s="89">
        <f>SazbaDPH2</f>
        <v>0</v>
      </c>
      <c r="D33" s="85" t="s">
        <v>44</v>
      </c>
      <c r="E33" s="60"/>
      <c r="F33" s="208">
        <f>ROUND(PRODUCT(F32,C33/100),0)</f>
        <v>0</v>
      </c>
      <c r="G33" s="209"/>
    </row>
    <row r="34" spans="1:8" s="93" customFormat="1" ht="19.5" customHeight="1" thickBot="1">
      <c r="A34" s="90" t="s">
        <v>45</v>
      </c>
      <c r="B34" s="91"/>
      <c r="C34" s="91"/>
      <c r="D34" s="91"/>
      <c r="E34" s="92"/>
      <c r="F34" s="210">
        <f>ROUND(SUM(F30:F33),0)</f>
        <v>0</v>
      </c>
      <c r="G34" s="211"/>
    </row>
    <row r="36" spans="1:8">
      <c r="A36" s="94" t="s">
        <v>46</v>
      </c>
      <c r="B36" s="94"/>
      <c r="C36" s="94"/>
      <c r="D36" s="94"/>
      <c r="E36" s="94"/>
      <c r="F36" s="94"/>
      <c r="G36" s="94"/>
      <c r="H36" t="s">
        <v>4</v>
      </c>
    </row>
    <row r="37" spans="1:8" ht="14.25" customHeight="1">
      <c r="A37" s="94"/>
      <c r="B37" s="202"/>
      <c r="C37" s="202"/>
      <c r="D37" s="202"/>
      <c r="E37" s="202"/>
      <c r="F37" s="202"/>
      <c r="G37" s="202"/>
      <c r="H37" t="s">
        <v>4</v>
      </c>
    </row>
    <row r="38" spans="1:8" ht="12.75" customHeight="1">
      <c r="A38" s="95"/>
      <c r="B38" s="202"/>
      <c r="C38" s="202"/>
      <c r="D38" s="202"/>
      <c r="E38" s="202"/>
      <c r="F38" s="202"/>
      <c r="G38" s="202"/>
      <c r="H38" t="s">
        <v>4</v>
      </c>
    </row>
    <row r="39" spans="1:8">
      <c r="A39" s="95"/>
      <c r="B39" s="202"/>
      <c r="C39" s="202"/>
      <c r="D39" s="202"/>
      <c r="E39" s="202"/>
      <c r="F39" s="202"/>
      <c r="G39" s="202"/>
      <c r="H39" t="s">
        <v>4</v>
      </c>
    </row>
    <row r="40" spans="1:8">
      <c r="A40" s="95"/>
      <c r="B40" s="202"/>
      <c r="C40" s="202"/>
      <c r="D40" s="202"/>
      <c r="E40" s="202"/>
      <c r="F40" s="202"/>
      <c r="G40" s="202"/>
      <c r="H40" t="s">
        <v>4</v>
      </c>
    </row>
    <row r="41" spans="1:8">
      <c r="A41" s="95"/>
      <c r="B41" s="202"/>
      <c r="C41" s="202"/>
      <c r="D41" s="202"/>
      <c r="E41" s="202"/>
      <c r="F41" s="202"/>
      <c r="G41" s="202"/>
      <c r="H41" t="s">
        <v>4</v>
      </c>
    </row>
    <row r="42" spans="1:8">
      <c r="A42" s="95"/>
      <c r="B42" s="202"/>
      <c r="C42" s="202"/>
      <c r="D42" s="202"/>
      <c r="E42" s="202"/>
      <c r="F42" s="202"/>
      <c r="G42" s="202"/>
      <c r="H42" t="s">
        <v>4</v>
      </c>
    </row>
    <row r="43" spans="1:8">
      <c r="A43" s="95"/>
      <c r="B43" s="202"/>
      <c r="C43" s="202"/>
      <c r="D43" s="202"/>
      <c r="E43" s="202"/>
      <c r="F43" s="202"/>
      <c r="G43" s="202"/>
      <c r="H43" t="s">
        <v>4</v>
      </c>
    </row>
    <row r="44" spans="1:8">
      <c r="A44" s="95"/>
      <c r="B44" s="202"/>
      <c r="C44" s="202"/>
      <c r="D44" s="202"/>
      <c r="E44" s="202"/>
      <c r="F44" s="202"/>
      <c r="G44" s="202"/>
      <c r="H44" t="s">
        <v>4</v>
      </c>
    </row>
    <row r="45" spans="1:8" ht="0.75" customHeight="1">
      <c r="A45" s="95"/>
      <c r="B45" s="202"/>
      <c r="C45" s="202"/>
      <c r="D45" s="202"/>
      <c r="E45" s="202"/>
      <c r="F45" s="202"/>
      <c r="G45" s="202"/>
      <c r="H45" t="s">
        <v>4</v>
      </c>
    </row>
    <row r="46" spans="1:8">
      <c r="B46" s="212"/>
      <c r="C46" s="212"/>
      <c r="D46" s="212"/>
      <c r="E46" s="212"/>
      <c r="F46" s="212"/>
      <c r="G46" s="212"/>
    </row>
    <row r="47" spans="1:8">
      <c r="B47" s="212"/>
      <c r="C47" s="212"/>
      <c r="D47" s="212"/>
      <c r="E47" s="212"/>
      <c r="F47" s="212"/>
      <c r="G47" s="212"/>
    </row>
    <row r="48" spans="1:8">
      <c r="B48" s="212"/>
      <c r="C48" s="212"/>
      <c r="D48" s="212"/>
      <c r="E48" s="212"/>
      <c r="F48" s="212"/>
      <c r="G48" s="212"/>
    </row>
    <row r="49" spans="2:7">
      <c r="B49" s="212"/>
      <c r="C49" s="212"/>
      <c r="D49" s="212"/>
      <c r="E49" s="212"/>
      <c r="F49" s="212"/>
      <c r="G49" s="212"/>
    </row>
    <row r="50" spans="2:7">
      <c r="B50" s="212"/>
      <c r="C50" s="212"/>
      <c r="D50" s="212"/>
      <c r="E50" s="212"/>
      <c r="F50" s="212"/>
      <c r="G50" s="212"/>
    </row>
    <row r="51" spans="2:7">
      <c r="B51" s="212"/>
      <c r="C51" s="212"/>
      <c r="D51" s="212"/>
      <c r="E51" s="212"/>
      <c r="F51" s="212"/>
      <c r="G51" s="212"/>
    </row>
    <row r="52" spans="2:7">
      <c r="B52" s="212"/>
      <c r="C52" s="212"/>
      <c r="D52" s="212"/>
      <c r="E52" s="212"/>
      <c r="F52" s="212"/>
      <c r="G52" s="212"/>
    </row>
    <row r="53" spans="2:7">
      <c r="B53" s="212"/>
      <c r="C53" s="212"/>
      <c r="D53" s="212"/>
      <c r="E53" s="212"/>
      <c r="F53" s="212"/>
      <c r="G53" s="212"/>
    </row>
    <row r="54" spans="2:7">
      <c r="B54" s="212"/>
      <c r="C54" s="212"/>
      <c r="D54" s="212"/>
      <c r="E54" s="212"/>
      <c r="F54" s="212"/>
      <c r="G54" s="212"/>
    </row>
    <row r="55" spans="2:7">
      <c r="B55" s="212"/>
      <c r="C55" s="212"/>
      <c r="D55" s="212"/>
      <c r="E55" s="212"/>
      <c r="F55" s="212"/>
      <c r="G55" s="21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A29" sqref="A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3" t="s">
        <v>47</v>
      </c>
      <c r="B1" s="214"/>
      <c r="C1" s="96" t="str">
        <f>CONCATENATE(cislostavby," ",nazevstavby)</f>
        <v>1 MSŠ Letovice, Tyršova 500, 679 61 Letovice</v>
      </c>
      <c r="D1" s="97"/>
      <c r="E1" s="98"/>
      <c r="F1" s="97"/>
      <c r="G1" s="99" t="s">
        <v>261</v>
      </c>
      <c r="H1" s="100">
        <v>2</v>
      </c>
      <c r="I1" s="101"/>
    </row>
    <row r="2" spans="1:9" ht="13.5" thickBot="1">
      <c r="A2" s="215" t="s">
        <v>48</v>
      </c>
      <c r="B2" s="216"/>
      <c r="C2" s="102" t="str">
        <f>CONCATENATE(cisloobjektu," ",nazevobjektu)</f>
        <v>1 Staveb. úpravy učeben prakt. vyučování-příprava</v>
      </c>
      <c r="D2" s="103"/>
      <c r="E2" s="104"/>
      <c r="F2" s="103"/>
      <c r="G2" s="217" t="s">
        <v>75</v>
      </c>
      <c r="H2" s="218"/>
      <c r="I2" s="219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49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50</v>
      </c>
      <c r="C6" s="109"/>
      <c r="D6" s="110"/>
      <c r="E6" s="111" t="s">
        <v>51</v>
      </c>
      <c r="F6" s="112" t="s">
        <v>52</v>
      </c>
      <c r="G6" s="112" t="s">
        <v>53</v>
      </c>
      <c r="H6" s="112" t="s">
        <v>54</v>
      </c>
      <c r="I6" s="113" t="s">
        <v>29</v>
      </c>
    </row>
    <row r="7" spans="1:9" s="34" customFormat="1">
      <c r="A7" s="198" t="str">
        <f>Položky!B7</f>
        <v>3</v>
      </c>
      <c r="B7" s="114" t="str">
        <f>Položky!C7</f>
        <v>Svislé a kompletní konstrukce</v>
      </c>
      <c r="C7" s="65"/>
      <c r="D7" s="115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9" s="34" customFormat="1">
      <c r="A8" s="198" t="str">
        <f>Položky!B10</f>
        <v>4</v>
      </c>
      <c r="B8" s="114" t="str">
        <f>Položky!C10</f>
        <v>Vodorovné konstrukce</v>
      </c>
      <c r="C8" s="65"/>
      <c r="D8" s="115"/>
      <c r="E8" s="199">
        <f>Položky!BA14</f>
        <v>0</v>
      </c>
      <c r="F8" s="200">
        <f>Položky!BB14</f>
        <v>0</v>
      </c>
      <c r="G8" s="200">
        <f>Položky!BC14</f>
        <v>0</v>
      </c>
      <c r="H8" s="200">
        <f>Položky!BD14</f>
        <v>0</v>
      </c>
      <c r="I8" s="201">
        <f>Položky!BE14</f>
        <v>0</v>
      </c>
    </row>
    <row r="9" spans="1:9" s="34" customFormat="1">
      <c r="A9" s="198" t="str">
        <f>Položky!B15</f>
        <v>61</v>
      </c>
      <c r="B9" s="114" t="str">
        <f>Položky!C15</f>
        <v>Upravy povrchů vnitřní</v>
      </c>
      <c r="C9" s="65"/>
      <c r="D9" s="115"/>
      <c r="E9" s="199">
        <f>Položky!BA19</f>
        <v>0</v>
      </c>
      <c r="F9" s="200">
        <f>Položky!BB19</f>
        <v>0</v>
      </c>
      <c r="G9" s="200">
        <f>Položky!BC19</f>
        <v>0</v>
      </c>
      <c r="H9" s="200">
        <f>Položky!BD19</f>
        <v>0</v>
      </c>
      <c r="I9" s="201">
        <f>Položky!BE19</f>
        <v>0</v>
      </c>
    </row>
    <row r="10" spans="1:9" s="34" customFormat="1">
      <c r="A10" s="198" t="str">
        <f>Položky!B20</f>
        <v>63</v>
      </c>
      <c r="B10" s="114" t="str">
        <f>Položky!C20</f>
        <v>Podlahy a podlahové konstrukce</v>
      </c>
      <c r="C10" s="65"/>
      <c r="D10" s="115"/>
      <c r="E10" s="199">
        <f>Položky!BA24</f>
        <v>0</v>
      </c>
      <c r="F10" s="200">
        <f>Položky!BB24</f>
        <v>0</v>
      </c>
      <c r="G10" s="200">
        <f>Položky!BC24</f>
        <v>0</v>
      </c>
      <c r="H10" s="200">
        <f>Položky!BD24</f>
        <v>0</v>
      </c>
      <c r="I10" s="201">
        <f>Položky!BE24</f>
        <v>0</v>
      </c>
    </row>
    <row r="11" spans="1:9" s="34" customFormat="1">
      <c r="A11" s="198" t="str">
        <f>Položky!B25</f>
        <v>97</v>
      </c>
      <c r="B11" s="114" t="str">
        <f>Položky!C25</f>
        <v>Prorážení otvorů</v>
      </c>
      <c r="C11" s="65"/>
      <c r="D11" s="115"/>
      <c r="E11" s="199">
        <f>Položky!BA30</f>
        <v>0</v>
      </c>
      <c r="F11" s="200">
        <f>Položky!BB30</f>
        <v>0</v>
      </c>
      <c r="G11" s="200">
        <f>Položky!BC30</f>
        <v>0</v>
      </c>
      <c r="H11" s="200">
        <f>Položky!BD30</f>
        <v>0</v>
      </c>
      <c r="I11" s="201">
        <f>Položky!BE30</f>
        <v>0</v>
      </c>
    </row>
    <row r="12" spans="1:9" s="34" customFormat="1">
      <c r="A12" s="198" t="str">
        <f>Položky!B31</f>
        <v>99</v>
      </c>
      <c r="B12" s="114" t="str">
        <f>Položky!C31</f>
        <v>Staveništní přesun hmot</v>
      </c>
      <c r="C12" s="65"/>
      <c r="D12" s="115"/>
      <c r="E12" s="199">
        <f>Položky!BA33</f>
        <v>0</v>
      </c>
      <c r="F12" s="200">
        <f>Položky!BB33</f>
        <v>0</v>
      </c>
      <c r="G12" s="200">
        <f>Položky!BC33</f>
        <v>0</v>
      </c>
      <c r="H12" s="200">
        <f>Položky!BD33</f>
        <v>0</v>
      </c>
      <c r="I12" s="201">
        <f>Položky!BE33</f>
        <v>0</v>
      </c>
    </row>
    <row r="13" spans="1:9" s="34" customFormat="1">
      <c r="A13" s="198" t="str">
        <f>Položky!B34</f>
        <v>721</v>
      </c>
      <c r="B13" s="114" t="str">
        <f>Položky!C34</f>
        <v>Vnitřní kanalizace</v>
      </c>
      <c r="C13" s="65"/>
      <c r="D13" s="115"/>
      <c r="E13" s="199">
        <f>Položky!BA61</f>
        <v>0</v>
      </c>
      <c r="F13" s="200">
        <f>Položky!BB61</f>
        <v>0</v>
      </c>
      <c r="G13" s="200">
        <f>Položky!BC61</f>
        <v>0</v>
      </c>
      <c r="H13" s="200">
        <f>Položky!BD61</f>
        <v>0</v>
      </c>
      <c r="I13" s="201">
        <f>Položky!BE61</f>
        <v>0</v>
      </c>
    </row>
    <row r="14" spans="1:9" s="34" customFormat="1">
      <c r="A14" s="198" t="str">
        <f>Položky!B62</f>
        <v>722</v>
      </c>
      <c r="B14" s="114" t="str">
        <f>Položky!C62</f>
        <v>Vnitřní vodovod</v>
      </c>
      <c r="C14" s="65"/>
      <c r="D14" s="115"/>
      <c r="E14" s="199">
        <f>Položky!BA88</f>
        <v>0</v>
      </c>
      <c r="F14" s="200">
        <f>Položky!BB88</f>
        <v>0</v>
      </c>
      <c r="G14" s="200">
        <f>Položky!BC88</f>
        <v>0</v>
      </c>
      <c r="H14" s="200">
        <f>Položky!BD88</f>
        <v>0</v>
      </c>
      <c r="I14" s="201">
        <f>Položky!BE88</f>
        <v>0</v>
      </c>
    </row>
    <row r="15" spans="1:9" s="34" customFormat="1" ht="13.5" thickBot="1">
      <c r="A15" s="198" t="str">
        <f>Položky!B89</f>
        <v>725</v>
      </c>
      <c r="B15" s="114" t="str">
        <f>Položky!C89</f>
        <v>Zařizovací předměty</v>
      </c>
      <c r="C15" s="65"/>
      <c r="D15" s="115"/>
      <c r="E15" s="199">
        <f>Položky!BA119</f>
        <v>0</v>
      </c>
      <c r="F15" s="200">
        <f>Položky!BB119</f>
        <v>0</v>
      </c>
      <c r="G15" s="200">
        <f>Položky!BC119</f>
        <v>0</v>
      </c>
      <c r="H15" s="200">
        <f>Položky!BD119</f>
        <v>0</v>
      </c>
      <c r="I15" s="201">
        <f>Položky!BE119</f>
        <v>0</v>
      </c>
    </row>
    <row r="16" spans="1:9" s="122" customFormat="1" ht="13.5" thickBot="1">
      <c r="A16" s="116"/>
      <c r="B16" s="117" t="s">
        <v>55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>
      <c r="A18" s="106" t="s">
        <v>56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>
      <c r="A19" s="76"/>
      <c r="B19" s="76"/>
      <c r="C19" s="76"/>
      <c r="D19" s="76"/>
      <c r="E19" s="76"/>
      <c r="F19" s="76"/>
      <c r="G19" s="76"/>
      <c r="H19" s="76"/>
      <c r="I19" s="76"/>
    </row>
    <row r="20" spans="1:57">
      <c r="A20" s="70" t="s">
        <v>57</v>
      </c>
      <c r="B20" s="71"/>
      <c r="C20" s="71"/>
      <c r="D20" s="124"/>
      <c r="E20" s="125" t="s">
        <v>58</v>
      </c>
      <c r="F20" s="126" t="s">
        <v>59</v>
      </c>
      <c r="G20" s="127" t="s">
        <v>60</v>
      </c>
      <c r="H20" s="128"/>
      <c r="I20" s="129" t="s">
        <v>58</v>
      </c>
    </row>
    <row r="21" spans="1:57">
      <c r="A21" s="63" t="s">
        <v>251</v>
      </c>
      <c r="B21" s="54"/>
      <c r="C21" s="54"/>
      <c r="D21" s="130"/>
      <c r="E21" s="131">
        <v>0</v>
      </c>
      <c r="F21" s="132">
        <v>0</v>
      </c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>
      <c r="A22" s="63" t="s">
        <v>252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>
      <c r="A23" s="63" t="s">
        <v>253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254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255</v>
      </c>
      <c r="B25" s="54"/>
      <c r="C25" s="54"/>
      <c r="D25" s="130"/>
      <c r="E25" s="131">
        <v>0</v>
      </c>
      <c r="F25" s="132"/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>
      <c r="A26" s="63" t="s">
        <v>256</v>
      </c>
      <c r="B26" s="54"/>
      <c r="C26" s="54"/>
      <c r="D26" s="130"/>
      <c r="E26" s="131">
        <v>0</v>
      </c>
      <c r="F26" s="132"/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257</v>
      </c>
      <c r="B27" s="54"/>
      <c r="C27" s="54"/>
      <c r="D27" s="130"/>
      <c r="E27" s="131">
        <v>0</v>
      </c>
      <c r="F27" s="132"/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>
      <c r="A28" s="63" t="s">
        <v>262</v>
      </c>
      <c r="B28" s="54"/>
      <c r="C28" s="54"/>
      <c r="D28" s="130"/>
      <c r="E28" s="131">
        <v>0</v>
      </c>
      <c r="F28" s="132"/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>
      <c r="A29" s="136"/>
      <c r="B29" s="137" t="s">
        <v>61</v>
      </c>
      <c r="C29" s="138"/>
      <c r="D29" s="139"/>
      <c r="E29" s="140"/>
      <c r="F29" s="141"/>
      <c r="G29" s="141"/>
      <c r="H29" s="220">
        <f>SUM(I21:I28)</f>
        <v>0</v>
      </c>
      <c r="I29" s="221"/>
    </row>
    <row r="31" spans="1:57">
      <c r="B31" s="122"/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92"/>
  <sheetViews>
    <sheetView showGridLines="0" showZeros="0" tabSelected="1" topLeftCell="A96" zoomScaleNormal="100" workbookViewId="0">
      <selection activeCell="F112" sqref="F112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2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2" t="s">
        <v>62</v>
      </c>
      <c r="B1" s="222"/>
      <c r="C1" s="222"/>
      <c r="D1" s="222"/>
      <c r="E1" s="222"/>
      <c r="F1" s="222"/>
      <c r="G1" s="222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3" t="s">
        <v>47</v>
      </c>
      <c r="B3" s="214"/>
      <c r="C3" s="96" t="str">
        <f>CONCATENATE(cislostavby," ",nazevstavby)</f>
        <v>1 MSŠ Letovice, Tyršova 500, 679 61 Letovice</v>
      </c>
      <c r="D3" s="97"/>
      <c r="E3" s="150" t="s">
        <v>260</v>
      </c>
      <c r="F3" s="151">
        <f>Rekapitulace!H1</f>
        <v>2</v>
      </c>
      <c r="G3" s="152"/>
    </row>
    <row r="4" spans="1:104" ht="13.5" thickBot="1">
      <c r="A4" s="223" t="s">
        <v>48</v>
      </c>
      <c r="B4" s="216"/>
      <c r="C4" s="102" t="str">
        <f>CONCATENATE(cisloobjektu," ",nazevobjektu)</f>
        <v>1 Staveb. úpravy učeben prakt. vyučování-příprava</v>
      </c>
      <c r="D4" s="103"/>
      <c r="E4" s="224" t="str">
        <f>Rekapitulace!G2</f>
        <v>ZTI</v>
      </c>
      <c r="F4" s="225"/>
      <c r="G4" s="226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63</v>
      </c>
      <c r="B6" s="157" t="s">
        <v>64</v>
      </c>
      <c r="C6" s="157" t="s">
        <v>65</v>
      </c>
      <c r="D6" s="157" t="s">
        <v>66</v>
      </c>
      <c r="E6" s="158" t="s">
        <v>67</v>
      </c>
      <c r="F6" s="157" t="s">
        <v>68</v>
      </c>
      <c r="G6" s="159" t="s">
        <v>69</v>
      </c>
    </row>
    <row r="7" spans="1:104">
      <c r="A7" s="160" t="s">
        <v>70</v>
      </c>
      <c r="B7" s="161" t="s">
        <v>76</v>
      </c>
      <c r="C7" s="162" t="s">
        <v>77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78</v>
      </c>
      <c r="C8" s="170" t="s">
        <v>79</v>
      </c>
      <c r="D8" s="171" t="s">
        <v>80</v>
      </c>
      <c r="E8" s="172">
        <v>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0.20318</v>
      </c>
    </row>
    <row r="9" spans="1:104">
      <c r="A9" s="182"/>
      <c r="B9" s="183" t="s">
        <v>72</v>
      </c>
      <c r="C9" s="184" t="str">
        <f>CONCATENATE(B7," ",C7)</f>
        <v>3 Svislé a kompletní konstrukce</v>
      </c>
      <c r="D9" s="185"/>
      <c r="E9" s="186"/>
      <c r="F9" s="187"/>
      <c r="G9" s="188">
        <f>SUM(G7:G8)</f>
        <v>0</v>
      </c>
      <c r="O9" s="167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>
      <c r="A10" s="160" t="s">
        <v>70</v>
      </c>
      <c r="B10" s="161" t="s">
        <v>81</v>
      </c>
      <c r="C10" s="162" t="s">
        <v>82</v>
      </c>
      <c r="D10" s="163"/>
      <c r="E10" s="164"/>
      <c r="F10" s="164"/>
      <c r="G10" s="165"/>
      <c r="H10" s="166"/>
      <c r="I10" s="166"/>
      <c r="O10" s="167">
        <v>1</v>
      </c>
    </row>
    <row r="11" spans="1:104" ht="22.5">
      <c r="A11" s="168">
        <v>2</v>
      </c>
      <c r="B11" s="169" t="s">
        <v>83</v>
      </c>
      <c r="C11" s="170" t="s">
        <v>84</v>
      </c>
      <c r="D11" s="171" t="s">
        <v>85</v>
      </c>
      <c r="E11" s="172">
        <v>0.81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1.1322000000000001</v>
      </c>
    </row>
    <row r="12" spans="1:104">
      <c r="A12" s="175"/>
      <c r="B12" s="178"/>
      <c r="C12" s="227" t="s">
        <v>86</v>
      </c>
      <c r="D12" s="228"/>
      <c r="E12" s="179">
        <v>0</v>
      </c>
      <c r="F12" s="180"/>
      <c r="G12" s="181"/>
      <c r="M12" s="177" t="s">
        <v>86</v>
      </c>
      <c r="O12" s="167"/>
    </row>
    <row r="13" spans="1:104">
      <c r="A13" s="175"/>
      <c r="B13" s="178"/>
      <c r="C13" s="227" t="s">
        <v>87</v>
      </c>
      <c r="D13" s="228"/>
      <c r="E13" s="179">
        <v>0.81</v>
      </c>
      <c r="F13" s="180"/>
      <c r="G13" s="181"/>
      <c r="M13" s="177" t="s">
        <v>87</v>
      </c>
      <c r="O13" s="167"/>
    </row>
    <row r="14" spans="1:104">
      <c r="A14" s="182"/>
      <c r="B14" s="183" t="s">
        <v>72</v>
      </c>
      <c r="C14" s="184" t="str">
        <f>CONCATENATE(B10," ",C10)</f>
        <v>4 Vodorovné konstrukce</v>
      </c>
      <c r="D14" s="185"/>
      <c r="E14" s="186"/>
      <c r="F14" s="187"/>
      <c r="G14" s="188">
        <f>SUM(G10:G13)</f>
        <v>0</v>
      </c>
      <c r="O14" s="167">
        <v>4</v>
      </c>
      <c r="BA14" s="189">
        <f>SUM(BA10:BA13)</f>
        <v>0</v>
      </c>
      <c r="BB14" s="189">
        <f>SUM(BB10:BB13)</f>
        <v>0</v>
      </c>
      <c r="BC14" s="189">
        <f>SUM(BC10:BC13)</f>
        <v>0</v>
      </c>
      <c r="BD14" s="189">
        <f>SUM(BD10:BD13)</f>
        <v>0</v>
      </c>
      <c r="BE14" s="189">
        <f>SUM(BE10:BE13)</f>
        <v>0</v>
      </c>
    </row>
    <row r="15" spans="1:104">
      <c r="A15" s="160" t="s">
        <v>70</v>
      </c>
      <c r="B15" s="161" t="s">
        <v>88</v>
      </c>
      <c r="C15" s="162" t="s">
        <v>89</v>
      </c>
      <c r="D15" s="163"/>
      <c r="E15" s="164"/>
      <c r="F15" s="164"/>
      <c r="G15" s="165"/>
      <c r="H15" s="166"/>
      <c r="I15" s="166"/>
      <c r="O15" s="167">
        <v>1</v>
      </c>
    </row>
    <row r="16" spans="1:104">
      <c r="A16" s="168">
        <v>3</v>
      </c>
      <c r="B16" s="169" t="s">
        <v>90</v>
      </c>
      <c r="C16" s="170" t="s">
        <v>91</v>
      </c>
      <c r="D16" s="171" t="s">
        <v>92</v>
      </c>
      <c r="E16" s="172">
        <v>12.25</v>
      </c>
      <c r="F16" s="172"/>
      <c r="G16" s="173">
        <f>E16*F16</f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>IF(AZ16=1,G16,0)</f>
        <v>0</v>
      </c>
      <c r="BB16" s="145">
        <f>IF(AZ16=2,G16,0)</f>
        <v>0</v>
      </c>
      <c r="BC16" s="145">
        <f>IF(AZ16=3,G16,0)</f>
        <v>0</v>
      </c>
      <c r="BD16" s="145">
        <f>IF(AZ16=4,G16,0)</f>
        <v>0</v>
      </c>
      <c r="BE16" s="145">
        <f>IF(AZ16=5,G16,0)</f>
        <v>0</v>
      </c>
      <c r="CA16" s="174">
        <v>1</v>
      </c>
      <c r="CB16" s="174">
        <v>1</v>
      </c>
      <c r="CZ16" s="145">
        <v>0.10712000000000001</v>
      </c>
    </row>
    <row r="17" spans="1:104">
      <c r="A17" s="175"/>
      <c r="B17" s="178"/>
      <c r="C17" s="227" t="s">
        <v>93</v>
      </c>
      <c r="D17" s="228"/>
      <c r="E17" s="179">
        <v>10</v>
      </c>
      <c r="F17" s="180"/>
      <c r="G17" s="181"/>
      <c r="M17" s="177" t="s">
        <v>93</v>
      </c>
      <c r="O17" s="167"/>
    </row>
    <row r="18" spans="1:104">
      <c r="A18" s="175"/>
      <c r="B18" s="178"/>
      <c r="C18" s="227" t="s">
        <v>94</v>
      </c>
      <c r="D18" s="228"/>
      <c r="E18" s="179">
        <v>2.25</v>
      </c>
      <c r="F18" s="180"/>
      <c r="G18" s="181"/>
      <c r="M18" s="177" t="s">
        <v>94</v>
      </c>
      <c r="O18" s="167"/>
    </row>
    <row r="19" spans="1:104">
      <c r="A19" s="182"/>
      <c r="B19" s="183" t="s">
        <v>72</v>
      </c>
      <c r="C19" s="184" t="str">
        <f>CONCATENATE(B15," ",C15)</f>
        <v>61 Upravy povrchů vnitřní</v>
      </c>
      <c r="D19" s="185"/>
      <c r="E19" s="186"/>
      <c r="F19" s="187"/>
      <c r="G19" s="188">
        <f>SUM(G15:G18)</f>
        <v>0</v>
      </c>
      <c r="O19" s="167">
        <v>4</v>
      </c>
      <c r="BA19" s="189">
        <f>SUM(BA15:BA18)</f>
        <v>0</v>
      </c>
      <c r="BB19" s="189">
        <f>SUM(BB15:BB18)</f>
        <v>0</v>
      </c>
      <c r="BC19" s="189">
        <f>SUM(BC15:BC18)</f>
        <v>0</v>
      </c>
      <c r="BD19" s="189">
        <f>SUM(BD15:BD18)</f>
        <v>0</v>
      </c>
      <c r="BE19" s="189">
        <f>SUM(BE15:BE18)</f>
        <v>0</v>
      </c>
    </row>
    <row r="20" spans="1:104">
      <c r="A20" s="160" t="s">
        <v>70</v>
      </c>
      <c r="B20" s="161" t="s">
        <v>95</v>
      </c>
      <c r="C20" s="162" t="s">
        <v>96</v>
      </c>
      <c r="D20" s="163"/>
      <c r="E20" s="164"/>
      <c r="F20" s="164"/>
      <c r="G20" s="165"/>
      <c r="H20" s="166"/>
      <c r="I20" s="166"/>
      <c r="O20" s="167">
        <v>1</v>
      </c>
    </row>
    <row r="21" spans="1:104">
      <c r="A21" s="168">
        <v>4</v>
      </c>
      <c r="B21" s="169" t="s">
        <v>97</v>
      </c>
      <c r="C21" s="170" t="s">
        <v>98</v>
      </c>
      <c r="D21" s="171" t="s">
        <v>85</v>
      </c>
      <c r="E21" s="172">
        <v>0.32400000000000001</v>
      </c>
      <c r="F21" s="172"/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2.42198</v>
      </c>
    </row>
    <row r="22" spans="1:104">
      <c r="A22" s="175"/>
      <c r="B22" s="178"/>
      <c r="C22" s="227" t="s">
        <v>99</v>
      </c>
      <c r="D22" s="228"/>
      <c r="E22" s="179">
        <v>0</v>
      </c>
      <c r="F22" s="180"/>
      <c r="G22" s="181"/>
      <c r="M22" s="177" t="s">
        <v>99</v>
      </c>
      <c r="O22" s="167"/>
    </row>
    <row r="23" spans="1:104">
      <c r="A23" s="175"/>
      <c r="B23" s="178"/>
      <c r="C23" s="227" t="s">
        <v>100</v>
      </c>
      <c r="D23" s="228"/>
      <c r="E23" s="179">
        <v>0.32400000000000001</v>
      </c>
      <c r="F23" s="180"/>
      <c r="G23" s="181"/>
      <c r="M23" s="177" t="s">
        <v>100</v>
      </c>
      <c r="O23" s="167"/>
    </row>
    <row r="24" spans="1:104">
      <c r="A24" s="182"/>
      <c r="B24" s="183" t="s">
        <v>72</v>
      </c>
      <c r="C24" s="184" t="str">
        <f>CONCATENATE(B20," ",C20)</f>
        <v>63 Podlahy a podlahové konstrukce</v>
      </c>
      <c r="D24" s="185"/>
      <c r="E24" s="186"/>
      <c r="F24" s="187"/>
      <c r="G24" s="188">
        <f>SUM(G20:G23)</f>
        <v>0</v>
      </c>
      <c r="O24" s="167">
        <v>4</v>
      </c>
      <c r="BA24" s="189">
        <f>SUM(BA20:BA23)</f>
        <v>0</v>
      </c>
      <c r="BB24" s="189">
        <f>SUM(BB20:BB23)</f>
        <v>0</v>
      </c>
      <c r="BC24" s="189">
        <f>SUM(BC20:BC23)</f>
        <v>0</v>
      </c>
      <c r="BD24" s="189">
        <f>SUM(BD20:BD23)</f>
        <v>0</v>
      </c>
      <c r="BE24" s="189">
        <f>SUM(BE20:BE23)</f>
        <v>0</v>
      </c>
    </row>
    <row r="25" spans="1:104">
      <c r="A25" s="160" t="s">
        <v>70</v>
      </c>
      <c r="B25" s="161" t="s">
        <v>101</v>
      </c>
      <c r="C25" s="162" t="s">
        <v>102</v>
      </c>
      <c r="D25" s="163"/>
      <c r="E25" s="164"/>
      <c r="F25" s="164"/>
      <c r="G25" s="165"/>
      <c r="H25" s="166"/>
      <c r="I25" s="166"/>
      <c r="O25" s="167">
        <v>1</v>
      </c>
    </row>
    <row r="26" spans="1:104">
      <c r="A26" s="168">
        <v>5</v>
      </c>
      <c r="B26" s="169" t="s">
        <v>103</v>
      </c>
      <c r="C26" s="170" t="s">
        <v>104</v>
      </c>
      <c r="D26" s="171" t="s">
        <v>80</v>
      </c>
      <c r="E26" s="172">
        <v>4</v>
      </c>
      <c r="F26" s="172"/>
      <c r="G26" s="173">
        <f>E26*F26</f>
        <v>0</v>
      </c>
      <c r="O26" s="167">
        <v>2</v>
      </c>
      <c r="AA26" s="145">
        <v>1</v>
      </c>
      <c r="AB26" s="145">
        <v>1</v>
      </c>
      <c r="AC26" s="145">
        <v>1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4">
        <v>1</v>
      </c>
      <c r="CB26" s="174">
        <v>1</v>
      </c>
      <c r="CZ26" s="145">
        <v>1.33E-3</v>
      </c>
    </row>
    <row r="27" spans="1:104">
      <c r="A27" s="168">
        <v>6</v>
      </c>
      <c r="B27" s="169" t="s">
        <v>105</v>
      </c>
      <c r="C27" s="170" t="s">
        <v>106</v>
      </c>
      <c r="D27" s="171" t="s">
        <v>107</v>
      </c>
      <c r="E27" s="172">
        <v>50</v>
      </c>
      <c r="F27" s="172"/>
      <c r="G27" s="173">
        <f>E27*F27</f>
        <v>0</v>
      </c>
      <c r="O27" s="167">
        <v>2</v>
      </c>
      <c r="AA27" s="145">
        <v>1</v>
      </c>
      <c r="AB27" s="145">
        <v>1</v>
      </c>
      <c r="AC27" s="145">
        <v>1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</v>
      </c>
      <c r="CB27" s="174">
        <v>1</v>
      </c>
      <c r="CZ27" s="145">
        <v>4.8999999999999998E-4</v>
      </c>
    </row>
    <row r="28" spans="1:104">
      <c r="A28" s="168">
        <v>7</v>
      </c>
      <c r="B28" s="169" t="s">
        <v>108</v>
      </c>
      <c r="C28" s="170" t="s">
        <v>109</v>
      </c>
      <c r="D28" s="171" t="s">
        <v>107</v>
      </c>
      <c r="E28" s="172">
        <v>22.5</v>
      </c>
      <c r="F28" s="172"/>
      <c r="G28" s="173">
        <f>E28*F28</f>
        <v>0</v>
      </c>
      <c r="O28" s="167">
        <v>2</v>
      </c>
      <c r="AA28" s="145">
        <v>1</v>
      </c>
      <c r="AB28" s="145">
        <v>1</v>
      </c>
      <c r="AC28" s="145">
        <v>1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1</v>
      </c>
      <c r="CZ28" s="145">
        <v>4.8999999999999998E-4</v>
      </c>
    </row>
    <row r="29" spans="1:104" ht="22.5">
      <c r="A29" s="168">
        <v>8</v>
      </c>
      <c r="B29" s="169" t="s">
        <v>110</v>
      </c>
      <c r="C29" s="170" t="s">
        <v>111</v>
      </c>
      <c r="D29" s="171" t="s">
        <v>107</v>
      </c>
      <c r="E29" s="172">
        <v>9</v>
      </c>
      <c r="F29" s="172"/>
      <c r="G29" s="173">
        <f>E29*F29</f>
        <v>0</v>
      </c>
      <c r="O29" s="167">
        <v>2</v>
      </c>
      <c r="AA29" s="145">
        <v>1</v>
      </c>
      <c r="AB29" s="145">
        <v>1</v>
      </c>
      <c r="AC29" s="145">
        <v>1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</v>
      </c>
      <c r="CB29" s="174">
        <v>1</v>
      </c>
      <c r="CZ29" s="145">
        <v>0</v>
      </c>
    </row>
    <row r="30" spans="1:104">
      <c r="A30" s="182"/>
      <c r="B30" s="183" t="s">
        <v>72</v>
      </c>
      <c r="C30" s="184" t="str">
        <f>CONCATENATE(B25," ",C25)</f>
        <v>97 Prorážení otvorů</v>
      </c>
      <c r="D30" s="185"/>
      <c r="E30" s="186"/>
      <c r="F30" s="187"/>
      <c r="G30" s="188">
        <f>SUM(G25:G29)</f>
        <v>0</v>
      </c>
      <c r="O30" s="167">
        <v>4</v>
      </c>
      <c r="BA30" s="189">
        <f>SUM(BA25:BA29)</f>
        <v>0</v>
      </c>
      <c r="BB30" s="189">
        <f>SUM(BB25:BB29)</f>
        <v>0</v>
      </c>
      <c r="BC30" s="189">
        <f>SUM(BC25:BC29)</f>
        <v>0</v>
      </c>
      <c r="BD30" s="189">
        <f>SUM(BD25:BD29)</f>
        <v>0</v>
      </c>
      <c r="BE30" s="189">
        <f>SUM(BE25:BE29)</f>
        <v>0</v>
      </c>
    </row>
    <row r="31" spans="1:104">
      <c r="A31" s="160" t="s">
        <v>70</v>
      </c>
      <c r="B31" s="161" t="s">
        <v>112</v>
      </c>
      <c r="C31" s="162" t="s">
        <v>113</v>
      </c>
      <c r="D31" s="163"/>
      <c r="E31" s="164"/>
      <c r="F31" s="164"/>
      <c r="G31" s="165"/>
      <c r="H31" s="166"/>
      <c r="I31" s="166"/>
      <c r="O31" s="167">
        <v>1</v>
      </c>
    </row>
    <row r="32" spans="1:104">
      <c r="A32" s="168">
        <v>9</v>
      </c>
      <c r="B32" s="169" t="s">
        <v>114</v>
      </c>
      <c r="C32" s="170" t="s">
        <v>115</v>
      </c>
      <c r="D32" s="171" t="s">
        <v>116</v>
      </c>
      <c r="E32" s="172">
        <v>3.86758852</v>
      </c>
      <c r="F32" s="172"/>
      <c r="G32" s="173">
        <f>E32*F32</f>
        <v>0</v>
      </c>
      <c r="O32" s="167">
        <v>2</v>
      </c>
      <c r="AA32" s="145">
        <v>7</v>
      </c>
      <c r="AB32" s="145">
        <v>1</v>
      </c>
      <c r="AC32" s="145">
        <v>2</v>
      </c>
      <c r="AZ32" s="145">
        <v>1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74">
        <v>7</v>
      </c>
      <c r="CB32" s="174">
        <v>1</v>
      </c>
      <c r="CZ32" s="145">
        <v>0</v>
      </c>
    </row>
    <row r="33" spans="1:104">
      <c r="A33" s="182"/>
      <c r="B33" s="183" t="s">
        <v>72</v>
      </c>
      <c r="C33" s="184" t="str">
        <f>CONCATENATE(B31," ",C31)</f>
        <v>99 Staveništní přesun hmot</v>
      </c>
      <c r="D33" s="185"/>
      <c r="E33" s="186"/>
      <c r="F33" s="187"/>
      <c r="G33" s="188">
        <f>SUM(G31:G32)</f>
        <v>0</v>
      </c>
      <c r="O33" s="167">
        <v>4</v>
      </c>
      <c r="BA33" s="189">
        <f>SUM(BA31:BA32)</f>
        <v>0</v>
      </c>
      <c r="BB33" s="189">
        <f>SUM(BB31:BB32)</f>
        <v>0</v>
      </c>
      <c r="BC33" s="189">
        <f>SUM(BC31:BC32)</f>
        <v>0</v>
      </c>
      <c r="BD33" s="189">
        <f>SUM(BD31:BD32)</f>
        <v>0</v>
      </c>
      <c r="BE33" s="189">
        <f>SUM(BE31:BE32)</f>
        <v>0</v>
      </c>
    </row>
    <row r="34" spans="1:104">
      <c r="A34" s="160" t="s">
        <v>70</v>
      </c>
      <c r="B34" s="161" t="s">
        <v>117</v>
      </c>
      <c r="C34" s="162" t="s">
        <v>118</v>
      </c>
      <c r="D34" s="163"/>
      <c r="E34" s="164"/>
      <c r="F34" s="164"/>
      <c r="G34" s="165"/>
      <c r="H34" s="166"/>
      <c r="I34" s="166"/>
      <c r="O34" s="167">
        <v>1</v>
      </c>
    </row>
    <row r="35" spans="1:104">
      <c r="A35" s="168">
        <v>10</v>
      </c>
      <c r="B35" s="169" t="s">
        <v>119</v>
      </c>
      <c r="C35" s="170" t="s">
        <v>120</v>
      </c>
      <c r="D35" s="171" t="s">
        <v>107</v>
      </c>
      <c r="E35" s="172">
        <v>33</v>
      </c>
      <c r="F35" s="172"/>
      <c r="G35" s="173">
        <f>E35*F35</f>
        <v>0</v>
      </c>
      <c r="O35" s="167">
        <v>2</v>
      </c>
      <c r="AA35" s="145">
        <v>1</v>
      </c>
      <c r="AB35" s="145">
        <v>7</v>
      </c>
      <c r="AC35" s="145">
        <v>7</v>
      </c>
      <c r="AZ35" s="145">
        <v>2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1</v>
      </c>
      <c r="CB35" s="174">
        <v>7</v>
      </c>
      <c r="CZ35" s="145">
        <v>0</v>
      </c>
    </row>
    <row r="36" spans="1:104">
      <c r="A36" s="175"/>
      <c r="B36" s="178"/>
      <c r="C36" s="227" t="s">
        <v>121</v>
      </c>
      <c r="D36" s="228"/>
      <c r="E36" s="179">
        <v>33</v>
      </c>
      <c r="F36" s="180"/>
      <c r="G36" s="181"/>
      <c r="M36" s="177" t="s">
        <v>121</v>
      </c>
      <c r="O36" s="167"/>
    </row>
    <row r="37" spans="1:104">
      <c r="A37" s="168">
        <v>11</v>
      </c>
      <c r="B37" s="169" t="s">
        <v>122</v>
      </c>
      <c r="C37" s="170" t="s">
        <v>123</v>
      </c>
      <c r="D37" s="171" t="s">
        <v>107</v>
      </c>
      <c r="E37" s="172">
        <v>9</v>
      </c>
      <c r="F37" s="172"/>
      <c r="G37" s="173">
        <f>E37*F37</f>
        <v>0</v>
      </c>
      <c r="O37" s="167">
        <v>2</v>
      </c>
      <c r="AA37" s="145">
        <v>1</v>
      </c>
      <c r="AB37" s="145">
        <v>7</v>
      </c>
      <c r="AC37" s="145">
        <v>7</v>
      </c>
      <c r="AZ37" s="145">
        <v>2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7</v>
      </c>
      <c r="CZ37" s="145">
        <v>0</v>
      </c>
    </row>
    <row r="38" spans="1:104">
      <c r="A38" s="175"/>
      <c r="B38" s="178"/>
      <c r="C38" s="227" t="s">
        <v>124</v>
      </c>
      <c r="D38" s="228"/>
      <c r="E38" s="179">
        <v>9</v>
      </c>
      <c r="F38" s="180"/>
      <c r="G38" s="181"/>
      <c r="M38" s="177" t="s">
        <v>124</v>
      </c>
      <c r="O38" s="167"/>
    </row>
    <row r="39" spans="1:104">
      <c r="A39" s="168">
        <v>12</v>
      </c>
      <c r="B39" s="169" t="s">
        <v>125</v>
      </c>
      <c r="C39" s="170" t="s">
        <v>126</v>
      </c>
      <c r="D39" s="171" t="s">
        <v>107</v>
      </c>
      <c r="E39" s="172">
        <v>9</v>
      </c>
      <c r="F39" s="172"/>
      <c r="G39" s="173">
        <f>E39*F39</f>
        <v>0</v>
      </c>
      <c r="O39" s="167">
        <v>2</v>
      </c>
      <c r="AA39" s="145">
        <v>1</v>
      </c>
      <c r="AB39" s="145">
        <v>7</v>
      </c>
      <c r="AC39" s="145">
        <v>7</v>
      </c>
      <c r="AZ39" s="145">
        <v>2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7</v>
      </c>
      <c r="CZ39" s="145">
        <v>8.9999999999999998E-4</v>
      </c>
    </row>
    <row r="40" spans="1:104">
      <c r="A40" s="175"/>
      <c r="B40" s="178"/>
      <c r="C40" s="227" t="s">
        <v>127</v>
      </c>
      <c r="D40" s="228"/>
      <c r="E40" s="179">
        <v>0</v>
      </c>
      <c r="F40" s="180"/>
      <c r="G40" s="181"/>
      <c r="M40" s="177" t="s">
        <v>127</v>
      </c>
      <c r="O40" s="167"/>
    </row>
    <row r="41" spans="1:104">
      <c r="A41" s="175"/>
      <c r="B41" s="178"/>
      <c r="C41" s="227" t="s">
        <v>128</v>
      </c>
      <c r="D41" s="228"/>
      <c r="E41" s="179">
        <v>7.5</v>
      </c>
      <c r="F41" s="180"/>
      <c r="G41" s="181"/>
      <c r="M41" s="177" t="s">
        <v>128</v>
      </c>
      <c r="O41" s="167"/>
    </row>
    <row r="42" spans="1:104">
      <c r="A42" s="175"/>
      <c r="B42" s="178"/>
      <c r="C42" s="227" t="s">
        <v>129</v>
      </c>
      <c r="D42" s="228"/>
      <c r="E42" s="179">
        <v>0</v>
      </c>
      <c r="F42" s="180"/>
      <c r="G42" s="181"/>
      <c r="M42" s="177" t="s">
        <v>129</v>
      </c>
      <c r="O42" s="167"/>
    </row>
    <row r="43" spans="1:104">
      <c r="A43" s="175"/>
      <c r="B43" s="178"/>
      <c r="C43" s="227" t="s">
        <v>130</v>
      </c>
      <c r="D43" s="228"/>
      <c r="E43" s="179">
        <v>1.5</v>
      </c>
      <c r="F43" s="180"/>
      <c r="G43" s="181"/>
      <c r="M43" s="177" t="s">
        <v>130</v>
      </c>
      <c r="O43" s="167"/>
    </row>
    <row r="44" spans="1:104">
      <c r="A44" s="168">
        <v>13</v>
      </c>
      <c r="B44" s="169" t="s">
        <v>131</v>
      </c>
      <c r="C44" s="170" t="s">
        <v>132</v>
      </c>
      <c r="D44" s="171" t="s">
        <v>107</v>
      </c>
      <c r="E44" s="172">
        <v>18</v>
      </c>
      <c r="F44" s="172"/>
      <c r="G44" s="173">
        <f>E44*F44</f>
        <v>0</v>
      </c>
      <c r="O44" s="167">
        <v>2</v>
      </c>
      <c r="AA44" s="145">
        <v>1</v>
      </c>
      <c r="AB44" s="145">
        <v>7</v>
      </c>
      <c r="AC44" s="145">
        <v>7</v>
      </c>
      <c r="AZ44" s="145">
        <v>2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7</v>
      </c>
      <c r="CZ44" s="145">
        <v>2.9E-4</v>
      </c>
    </row>
    <row r="45" spans="1:104">
      <c r="A45" s="175"/>
      <c r="B45" s="178"/>
      <c r="C45" s="227" t="s">
        <v>133</v>
      </c>
      <c r="D45" s="228"/>
      <c r="E45" s="179">
        <v>0</v>
      </c>
      <c r="F45" s="180"/>
      <c r="G45" s="181"/>
      <c r="M45" s="177" t="s">
        <v>133</v>
      </c>
      <c r="O45" s="167"/>
    </row>
    <row r="46" spans="1:104">
      <c r="A46" s="175"/>
      <c r="B46" s="178"/>
      <c r="C46" s="227" t="s">
        <v>134</v>
      </c>
      <c r="D46" s="228"/>
      <c r="E46" s="179">
        <v>18</v>
      </c>
      <c r="F46" s="180"/>
      <c r="G46" s="181"/>
      <c r="M46" s="177" t="s">
        <v>134</v>
      </c>
      <c r="O46" s="167"/>
    </row>
    <row r="47" spans="1:104">
      <c r="A47" s="168">
        <v>14</v>
      </c>
      <c r="B47" s="169" t="s">
        <v>135</v>
      </c>
      <c r="C47" s="170" t="s">
        <v>136</v>
      </c>
      <c r="D47" s="171" t="s">
        <v>107</v>
      </c>
      <c r="E47" s="172">
        <v>4.5</v>
      </c>
      <c r="F47" s="172"/>
      <c r="G47" s="173">
        <f>E47*F47</f>
        <v>0</v>
      </c>
      <c r="O47" s="167">
        <v>2</v>
      </c>
      <c r="AA47" s="145">
        <v>1</v>
      </c>
      <c r="AB47" s="145">
        <v>7</v>
      </c>
      <c r="AC47" s="145">
        <v>7</v>
      </c>
      <c r="AZ47" s="145">
        <v>2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7</v>
      </c>
      <c r="CZ47" s="145">
        <v>3.5E-4</v>
      </c>
    </row>
    <row r="48" spans="1:104">
      <c r="A48" s="175"/>
      <c r="B48" s="178"/>
      <c r="C48" s="227" t="s">
        <v>137</v>
      </c>
      <c r="D48" s="228"/>
      <c r="E48" s="179">
        <v>0</v>
      </c>
      <c r="F48" s="180"/>
      <c r="G48" s="181"/>
      <c r="M48" s="177" t="s">
        <v>137</v>
      </c>
      <c r="O48" s="167"/>
    </row>
    <row r="49" spans="1:104">
      <c r="A49" s="175"/>
      <c r="B49" s="178"/>
      <c r="C49" s="227" t="s">
        <v>138</v>
      </c>
      <c r="D49" s="228"/>
      <c r="E49" s="179">
        <v>4.5</v>
      </c>
      <c r="F49" s="180"/>
      <c r="G49" s="181"/>
      <c r="M49" s="177" t="s">
        <v>138</v>
      </c>
      <c r="O49" s="167"/>
    </row>
    <row r="50" spans="1:104">
      <c r="A50" s="168">
        <v>15</v>
      </c>
      <c r="B50" s="169" t="s">
        <v>139</v>
      </c>
      <c r="C50" s="170" t="s">
        <v>140</v>
      </c>
      <c r="D50" s="171" t="s">
        <v>107</v>
      </c>
      <c r="E50" s="172">
        <v>9</v>
      </c>
      <c r="F50" s="172"/>
      <c r="G50" s="173">
        <f>E50*F50</f>
        <v>0</v>
      </c>
      <c r="O50" s="167">
        <v>2</v>
      </c>
      <c r="AA50" s="145">
        <v>1</v>
      </c>
      <c r="AB50" s="145">
        <v>7</v>
      </c>
      <c r="AC50" s="145">
        <v>7</v>
      </c>
      <c r="AZ50" s="145">
        <v>2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7</v>
      </c>
      <c r="CZ50" s="145">
        <v>5.6999999999999998E-4</v>
      </c>
    </row>
    <row r="51" spans="1:104">
      <c r="A51" s="175"/>
      <c r="B51" s="178"/>
      <c r="C51" s="227" t="s">
        <v>141</v>
      </c>
      <c r="D51" s="228"/>
      <c r="E51" s="179">
        <v>0</v>
      </c>
      <c r="F51" s="180"/>
      <c r="G51" s="181"/>
      <c r="M51" s="177" t="s">
        <v>141</v>
      </c>
      <c r="O51" s="167"/>
    </row>
    <row r="52" spans="1:104">
      <c r="A52" s="175"/>
      <c r="B52" s="178"/>
      <c r="C52" s="227" t="s">
        <v>124</v>
      </c>
      <c r="D52" s="228"/>
      <c r="E52" s="179">
        <v>9</v>
      </c>
      <c r="F52" s="180"/>
      <c r="G52" s="181"/>
      <c r="M52" s="177" t="s">
        <v>124</v>
      </c>
      <c r="O52" s="167"/>
    </row>
    <row r="53" spans="1:104" ht="22.5">
      <c r="A53" s="168">
        <v>16</v>
      </c>
      <c r="B53" s="169" t="s">
        <v>142</v>
      </c>
      <c r="C53" s="170" t="s">
        <v>143</v>
      </c>
      <c r="D53" s="171" t="s">
        <v>107</v>
      </c>
      <c r="E53" s="172">
        <v>8</v>
      </c>
      <c r="F53" s="172"/>
      <c r="G53" s="173">
        <f>E53*F53</f>
        <v>0</v>
      </c>
      <c r="O53" s="167">
        <v>2</v>
      </c>
      <c r="AA53" s="145">
        <v>1</v>
      </c>
      <c r="AB53" s="145">
        <v>7</v>
      </c>
      <c r="AC53" s="145">
        <v>7</v>
      </c>
      <c r="AZ53" s="145">
        <v>2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7</v>
      </c>
      <c r="CZ53" s="145">
        <v>2.47E-3</v>
      </c>
    </row>
    <row r="54" spans="1:104">
      <c r="A54" s="175"/>
      <c r="B54" s="176"/>
      <c r="C54" s="229" t="s">
        <v>144</v>
      </c>
      <c r="D54" s="230"/>
      <c r="E54" s="230"/>
      <c r="F54" s="230"/>
      <c r="G54" s="231"/>
      <c r="L54" s="177" t="s">
        <v>144</v>
      </c>
      <c r="O54" s="167">
        <v>3</v>
      </c>
    </row>
    <row r="55" spans="1:104">
      <c r="A55" s="175"/>
      <c r="B55" s="178"/>
      <c r="C55" s="227" t="s">
        <v>145</v>
      </c>
      <c r="D55" s="228"/>
      <c r="E55" s="179">
        <v>0</v>
      </c>
      <c r="F55" s="180"/>
      <c r="G55" s="181"/>
      <c r="M55" s="177" t="s">
        <v>145</v>
      </c>
      <c r="O55" s="167"/>
    </row>
    <row r="56" spans="1:104">
      <c r="A56" s="175"/>
      <c r="B56" s="178"/>
      <c r="C56" s="227" t="s">
        <v>146</v>
      </c>
      <c r="D56" s="228"/>
      <c r="E56" s="179">
        <v>8</v>
      </c>
      <c r="F56" s="180"/>
      <c r="G56" s="181"/>
      <c r="M56" s="177" t="s">
        <v>146</v>
      </c>
      <c r="O56" s="167"/>
    </row>
    <row r="57" spans="1:104">
      <c r="A57" s="168">
        <v>17</v>
      </c>
      <c r="B57" s="169" t="s">
        <v>147</v>
      </c>
      <c r="C57" s="170" t="s">
        <v>148</v>
      </c>
      <c r="D57" s="171" t="s">
        <v>80</v>
      </c>
      <c r="E57" s="172">
        <v>12</v>
      </c>
      <c r="F57" s="172"/>
      <c r="G57" s="173">
        <f>E57*F57</f>
        <v>0</v>
      </c>
      <c r="O57" s="167">
        <v>2</v>
      </c>
      <c r="AA57" s="145">
        <v>1</v>
      </c>
      <c r="AB57" s="145">
        <v>7</v>
      </c>
      <c r="AC57" s="145">
        <v>7</v>
      </c>
      <c r="AZ57" s="145">
        <v>2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7</v>
      </c>
      <c r="CZ57" s="145">
        <v>0</v>
      </c>
    </row>
    <row r="58" spans="1:104">
      <c r="A58" s="168">
        <v>18</v>
      </c>
      <c r="B58" s="169" t="s">
        <v>149</v>
      </c>
      <c r="C58" s="170" t="s">
        <v>150</v>
      </c>
      <c r="D58" s="171" t="s">
        <v>80</v>
      </c>
      <c r="E58" s="172">
        <v>3</v>
      </c>
      <c r="F58" s="172"/>
      <c r="G58" s="173">
        <f>E58*F58</f>
        <v>0</v>
      </c>
      <c r="O58" s="167">
        <v>2</v>
      </c>
      <c r="AA58" s="145">
        <v>1</v>
      </c>
      <c r="AB58" s="145">
        <v>7</v>
      </c>
      <c r="AC58" s="145">
        <v>7</v>
      </c>
      <c r="AZ58" s="145">
        <v>2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7</v>
      </c>
      <c r="CZ58" s="145">
        <v>0</v>
      </c>
    </row>
    <row r="59" spans="1:104">
      <c r="A59" s="168">
        <v>19</v>
      </c>
      <c r="B59" s="169" t="s">
        <v>151</v>
      </c>
      <c r="C59" s="170" t="s">
        <v>152</v>
      </c>
      <c r="D59" s="171" t="s">
        <v>107</v>
      </c>
      <c r="E59" s="172">
        <v>40.5</v>
      </c>
      <c r="F59" s="172"/>
      <c r="G59" s="173">
        <f>E59*F59</f>
        <v>0</v>
      </c>
      <c r="O59" s="167">
        <v>2</v>
      </c>
      <c r="AA59" s="145">
        <v>1</v>
      </c>
      <c r="AB59" s="145">
        <v>7</v>
      </c>
      <c r="AC59" s="145">
        <v>7</v>
      </c>
      <c r="AZ59" s="145">
        <v>2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7</v>
      </c>
      <c r="CZ59" s="145">
        <v>0</v>
      </c>
    </row>
    <row r="60" spans="1:104">
      <c r="A60" s="168">
        <v>20</v>
      </c>
      <c r="B60" s="169" t="s">
        <v>153</v>
      </c>
      <c r="C60" s="170" t="s">
        <v>154</v>
      </c>
      <c r="D60" s="171" t="s">
        <v>116</v>
      </c>
      <c r="E60" s="172">
        <v>3.9785000000000001E-2</v>
      </c>
      <c r="F60" s="172"/>
      <c r="G60" s="173">
        <f>E60*F60</f>
        <v>0</v>
      </c>
      <c r="O60" s="167">
        <v>2</v>
      </c>
      <c r="AA60" s="145">
        <v>7</v>
      </c>
      <c r="AB60" s="145">
        <v>1001</v>
      </c>
      <c r="AC60" s="145">
        <v>5</v>
      </c>
      <c r="AZ60" s="145">
        <v>2</v>
      </c>
      <c r="BA60" s="145">
        <f>IF(AZ60=1,G60,0)</f>
        <v>0</v>
      </c>
      <c r="BB60" s="145">
        <f>IF(AZ60=2,G60,0)</f>
        <v>0</v>
      </c>
      <c r="BC60" s="145">
        <f>IF(AZ60=3,G60,0)</f>
        <v>0</v>
      </c>
      <c r="BD60" s="145">
        <f>IF(AZ60=4,G60,0)</f>
        <v>0</v>
      </c>
      <c r="BE60" s="145">
        <f>IF(AZ60=5,G60,0)</f>
        <v>0</v>
      </c>
      <c r="CA60" s="174">
        <v>7</v>
      </c>
      <c r="CB60" s="174">
        <v>1001</v>
      </c>
      <c r="CZ60" s="145">
        <v>0</v>
      </c>
    </row>
    <row r="61" spans="1:104">
      <c r="A61" s="182"/>
      <c r="B61" s="183" t="s">
        <v>72</v>
      </c>
      <c r="C61" s="184" t="str">
        <f>CONCATENATE(B34," ",C34)</f>
        <v>721 Vnitřní kanalizace</v>
      </c>
      <c r="D61" s="185"/>
      <c r="E61" s="186"/>
      <c r="F61" s="187"/>
      <c r="G61" s="188">
        <f>SUM(G34:G60)</f>
        <v>0</v>
      </c>
      <c r="O61" s="167">
        <v>4</v>
      </c>
      <c r="BA61" s="189">
        <f>SUM(BA34:BA60)</f>
        <v>0</v>
      </c>
      <c r="BB61" s="189">
        <f>SUM(BB34:BB60)</f>
        <v>0</v>
      </c>
      <c r="BC61" s="189">
        <f>SUM(BC34:BC60)</f>
        <v>0</v>
      </c>
      <c r="BD61" s="189">
        <f>SUM(BD34:BD60)</f>
        <v>0</v>
      </c>
      <c r="BE61" s="189">
        <f>SUM(BE34:BE60)</f>
        <v>0</v>
      </c>
    </row>
    <row r="62" spans="1:104">
      <c r="A62" s="160" t="s">
        <v>70</v>
      </c>
      <c r="B62" s="161" t="s">
        <v>155</v>
      </c>
      <c r="C62" s="162" t="s">
        <v>156</v>
      </c>
      <c r="D62" s="163"/>
      <c r="E62" s="164"/>
      <c r="F62" s="164"/>
      <c r="G62" s="165"/>
      <c r="H62" s="166"/>
      <c r="I62" s="166"/>
      <c r="O62" s="167">
        <v>1</v>
      </c>
    </row>
    <row r="63" spans="1:104">
      <c r="A63" s="168">
        <v>21</v>
      </c>
      <c r="B63" s="169" t="s">
        <v>157</v>
      </c>
      <c r="C63" s="170" t="s">
        <v>158</v>
      </c>
      <c r="D63" s="171" t="s">
        <v>107</v>
      </c>
      <c r="E63" s="172">
        <v>42</v>
      </c>
      <c r="F63" s="172"/>
      <c r="G63" s="173">
        <f>E63*F63</f>
        <v>0</v>
      </c>
      <c r="O63" s="167">
        <v>2</v>
      </c>
      <c r="AA63" s="145">
        <v>1</v>
      </c>
      <c r="AB63" s="145">
        <v>7</v>
      </c>
      <c r="AC63" s="145">
        <v>7</v>
      </c>
      <c r="AZ63" s="145">
        <v>2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7</v>
      </c>
      <c r="CZ63" s="145">
        <v>0</v>
      </c>
    </row>
    <row r="64" spans="1:104">
      <c r="A64" s="175"/>
      <c r="B64" s="178"/>
      <c r="C64" s="227" t="s">
        <v>159</v>
      </c>
      <c r="D64" s="228"/>
      <c r="E64" s="179">
        <v>42</v>
      </c>
      <c r="F64" s="180"/>
      <c r="G64" s="181"/>
      <c r="M64" s="177" t="s">
        <v>159</v>
      </c>
      <c r="O64" s="167"/>
    </row>
    <row r="65" spans="1:104">
      <c r="A65" s="168">
        <v>22</v>
      </c>
      <c r="B65" s="169" t="s">
        <v>160</v>
      </c>
      <c r="C65" s="170" t="s">
        <v>161</v>
      </c>
      <c r="D65" s="171" t="s">
        <v>107</v>
      </c>
      <c r="E65" s="172">
        <v>84</v>
      </c>
      <c r="F65" s="172"/>
      <c r="G65" s="173">
        <f>E65*F65</f>
        <v>0</v>
      </c>
      <c r="O65" s="167">
        <v>2</v>
      </c>
      <c r="AA65" s="145">
        <v>1</v>
      </c>
      <c r="AB65" s="145">
        <v>7</v>
      </c>
      <c r="AC65" s="145">
        <v>7</v>
      </c>
      <c r="AZ65" s="145">
        <v>2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</v>
      </c>
      <c r="CB65" s="174">
        <v>7</v>
      </c>
      <c r="CZ65" s="145">
        <v>5.8E-4</v>
      </c>
    </row>
    <row r="66" spans="1:104">
      <c r="A66" s="175"/>
      <c r="B66" s="178"/>
      <c r="C66" s="227" t="s">
        <v>162</v>
      </c>
      <c r="D66" s="228"/>
      <c r="E66" s="179">
        <v>0</v>
      </c>
      <c r="F66" s="180"/>
      <c r="G66" s="181"/>
      <c r="M66" s="177" t="s">
        <v>162</v>
      </c>
      <c r="O66" s="167"/>
    </row>
    <row r="67" spans="1:104">
      <c r="A67" s="175"/>
      <c r="B67" s="178"/>
      <c r="C67" s="227" t="s">
        <v>163</v>
      </c>
      <c r="D67" s="228"/>
      <c r="E67" s="179">
        <v>84</v>
      </c>
      <c r="F67" s="180"/>
      <c r="G67" s="181"/>
      <c r="M67" s="177" t="s">
        <v>163</v>
      </c>
      <c r="O67" s="167"/>
    </row>
    <row r="68" spans="1:104">
      <c r="A68" s="168">
        <v>23</v>
      </c>
      <c r="B68" s="169" t="s">
        <v>164</v>
      </c>
      <c r="C68" s="170" t="s">
        <v>165</v>
      </c>
      <c r="D68" s="171" t="s">
        <v>107</v>
      </c>
      <c r="E68" s="172">
        <v>16</v>
      </c>
      <c r="F68" s="172"/>
      <c r="G68" s="173">
        <f>E68*F68</f>
        <v>0</v>
      </c>
      <c r="O68" s="167">
        <v>2</v>
      </c>
      <c r="AA68" s="145">
        <v>1</v>
      </c>
      <c r="AB68" s="145">
        <v>7</v>
      </c>
      <c r="AC68" s="145">
        <v>7</v>
      </c>
      <c r="AZ68" s="145">
        <v>2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7</v>
      </c>
      <c r="CZ68" s="145">
        <v>9.2000000000000003E-4</v>
      </c>
    </row>
    <row r="69" spans="1:104">
      <c r="A69" s="175"/>
      <c r="B69" s="178"/>
      <c r="C69" s="227" t="s">
        <v>166</v>
      </c>
      <c r="D69" s="228"/>
      <c r="E69" s="179">
        <v>0</v>
      </c>
      <c r="F69" s="180"/>
      <c r="G69" s="181"/>
      <c r="M69" s="177" t="s">
        <v>166</v>
      </c>
      <c r="O69" s="167"/>
    </row>
    <row r="70" spans="1:104">
      <c r="A70" s="175"/>
      <c r="B70" s="178"/>
      <c r="C70" s="227" t="s">
        <v>167</v>
      </c>
      <c r="D70" s="228"/>
      <c r="E70" s="179">
        <v>16</v>
      </c>
      <c r="F70" s="180"/>
      <c r="G70" s="181"/>
      <c r="M70" s="177" t="s">
        <v>167</v>
      </c>
      <c r="O70" s="167"/>
    </row>
    <row r="71" spans="1:104" ht="22.5">
      <c r="A71" s="168">
        <v>24</v>
      </c>
      <c r="B71" s="169" t="s">
        <v>168</v>
      </c>
      <c r="C71" s="170" t="s">
        <v>169</v>
      </c>
      <c r="D71" s="171" t="s">
        <v>107</v>
      </c>
      <c r="E71" s="172">
        <v>84</v>
      </c>
      <c r="F71" s="172"/>
      <c r="G71" s="173">
        <f>E71*F71</f>
        <v>0</v>
      </c>
      <c r="O71" s="167">
        <v>2</v>
      </c>
      <c r="AA71" s="145">
        <v>1</v>
      </c>
      <c r="AB71" s="145">
        <v>7</v>
      </c>
      <c r="AC71" s="145">
        <v>7</v>
      </c>
      <c r="AZ71" s="145">
        <v>2</v>
      </c>
      <c r="BA71" s="145">
        <f>IF(AZ71=1,G71,0)</f>
        <v>0</v>
      </c>
      <c r="BB71" s="145">
        <f>IF(AZ71=2,G71,0)</f>
        <v>0</v>
      </c>
      <c r="BC71" s="145">
        <f>IF(AZ71=3,G71,0)</f>
        <v>0</v>
      </c>
      <c r="BD71" s="145">
        <f>IF(AZ71=4,G71,0)</f>
        <v>0</v>
      </c>
      <c r="BE71" s="145">
        <f>IF(AZ71=5,G71,0)</f>
        <v>0</v>
      </c>
      <c r="CA71" s="174">
        <v>1</v>
      </c>
      <c r="CB71" s="174">
        <v>7</v>
      </c>
      <c r="CZ71" s="145">
        <v>2.0000000000000002E-5</v>
      </c>
    </row>
    <row r="72" spans="1:104" ht="22.5">
      <c r="A72" s="168">
        <v>25</v>
      </c>
      <c r="B72" s="169" t="s">
        <v>168</v>
      </c>
      <c r="C72" s="170" t="s">
        <v>170</v>
      </c>
      <c r="D72" s="171" t="s">
        <v>107</v>
      </c>
      <c r="E72" s="172">
        <v>16</v>
      </c>
      <c r="F72" s="172"/>
      <c r="G72" s="173">
        <f>E72*F72</f>
        <v>0</v>
      </c>
      <c r="O72" s="167">
        <v>2</v>
      </c>
      <c r="AA72" s="145">
        <v>1</v>
      </c>
      <c r="AB72" s="145">
        <v>7</v>
      </c>
      <c r="AC72" s="145">
        <v>7</v>
      </c>
      <c r="AZ72" s="145">
        <v>2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74">
        <v>1</v>
      </c>
      <c r="CB72" s="174">
        <v>7</v>
      </c>
      <c r="CZ72" s="145">
        <v>6.0000000000000002E-5</v>
      </c>
    </row>
    <row r="73" spans="1:104">
      <c r="A73" s="168">
        <v>26</v>
      </c>
      <c r="B73" s="169" t="s">
        <v>171</v>
      </c>
      <c r="C73" s="170" t="s">
        <v>172</v>
      </c>
      <c r="D73" s="171" t="s">
        <v>80</v>
      </c>
      <c r="E73" s="172">
        <v>46</v>
      </c>
      <c r="F73" s="172"/>
      <c r="G73" s="173">
        <f>E73*F73</f>
        <v>0</v>
      </c>
      <c r="O73" s="167">
        <v>2</v>
      </c>
      <c r="AA73" s="145">
        <v>1</v>
      </c>
      <c r="AB73" s="145">
        <v>7</v>
      </c>
      <c r="AC73" s="145">
        <v>7</v>
      </c>
      <c r="AZ73" s="145">
        <v>2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74">
        <v>1</v>
      </c>
      <c r="CB73" s="174">
        <v>7</v>
      </c>
      <c r="CZ73" s="145">
        <v>0</v>
      </c>
    </row>
    <row r="74" spans="1:104">
      <c r="A74" s="175"/>
      <c r="B74" s="178"/>
      <c r="C74" s="227" t="s">
        <v>173</v>
      </c>
      <c r="D74" s="228"/>
      <c r="E74" s="179">
        <v>0</v>
      </c>
      <c r="F74" s="180"/>
      <c r="G74" s="181"/>
      <c r="M74" s="177" t="s">
        <v>173</v>
      </c>
      <c r="O74" s="167"/>
    </row>
    <row r="75" spans="1:104">
      <c r="A75" s="175"/>
      <c r="B75" s="178"/>
      <c r="C75" s="227" t="s">
        <v>174</v>
      </c>
      <c r="D75" s="228"/>
      <c r="E75" s="179">
        <v>24</v>
      </c>
      <c r="F75" s="180"/>
      <c r="G75" s="181"/>
      <c r="M75" s="177" t="s">
        <v>174</v>
      </c>
      <c r="O75" s="167"/>
    </row>
    <row r="76" spans="1:104">
      <c r="A76" s="175"/>
      <c r="B76" s="178"/>
      <c r="C76" s="227" t="s">
        <v>175</v>
      </c>
      <c r="D76" s="228"/>
      <c r="E76" s="179">
        <v>0</v>
      </c>
      <c r="F76" s="180"/>
      <c r="G76" s="181"/>
      <c r="M76" s="177" t="s">
        <v>175</v>
      </c>
      <c r="O76" s="167"/>
    </row>
    <row r="77" spans="1:104">
      <c r="A77" s="175"/>
      <c r="B77" s="178"/>
      <c r="C77" s="227" t="s">
        <v>76</v>
      </c>
      <c r="D77" s="228"/>
      <c r="E77" s="179">
        <v>3</v>
      </c>
      <c r="F77" s="180"/>
      <c r="G77" s="181"/>
      <c r="M77" s="177">
        <v>3</v>
      </c>
      <c r="O77" s="167"/>
    </row>
    <row r="78" spans="1:104">
      <c r="A78" s="175"/>
      <c r="B78" s="178"/>
      <c r="C78" s="227" t="s">
        <v>176</v>
      </c>
      <c r="D78" s="228"/>
      <c r="E78" s="179">
        <v>0</v>
      </c>
      <c r="F78" s="180"/>
      <c r="G78" s="181"/>
      <c r="M78" s="177" t="s">
        <v>176</v>
      </c>
      <c r="O78" s="167"/>
    </row>
    <row r="79" spans="1:104">
      <c r="A79" s="175"/>
      <c r="B79" s="178"/>
      <c r="C79" s="227" t="s">
        <v>177</v>
      </c>
      <c r="D79" s="228"/>
      <c r="E79" s="179">
        <v>7</v>
      </c>
      <c r="F79" s="180"/>
      <c r="G79" s="181"/>
      <c r="M79" s="177" t="s">
        <v>177</v>
      </c>
      <c r="O79" s="167"/>
    </row>
    <row r="80" spans="1:104">
      <c r="A80" s="175"/>
      <c r="B80" s="178"/>
      <c r="C80" s="227" t="s">
        <v>178</v>
      </c>
      <c r="D80" s="228"/>
      <c r="E80" s="179">
        <v>0</v>
      </c>
      <c r="F80" s="180"/>
      <c r="G80" s="181"/>
      <c r="M80" s="177" t="s">
        <v>178</v>
      </c>
      <c r="O80" s="167"/>
    </row>
    <row r="81" spans="1:104">
      <c r="A81" s="175"/>
      <c r="B81" s="178"/>
      <c r="C81" s="227" t="s">
        <v>179</v>
      </c>
      <c r="D81" s="228"/>
      <c r="E81" s="179">
        <v>12</v>
      </c>
      <c r="F81" s="180"/>
      <c r="G81" s="181"/>
      <c r="M81" s="177" t="s">
        <v>179</v>
      </c>
      <c r="O81" s="167"/>
    </row>
    <row r="82" spans="1:104">
      <c r="A82" s="168">
        <v>27</v>
      </c>
      <c r="B82" s="169" t="s">
        <v>180</v>
      </c>
      <c r="C82" s="170" t="s">
        <v>181</v>
      </c>
      <c r="D82" s="171" t="s">
        <v>182</v>
      </c>
      <c r="E82" s="172">
        <v>24</v>
      </c>
      <c r="F82" s="172"/>
      <c r="G82" s="173">
        <f t="shared" ref="G82:G87" si="0">E82*F82</f>
        <v>0</v>
      </c>
      <c r="O82" s="167">
        <v>2</v>
      </c>
      <c r="AA82" s="145">
        <v>1</v>
      </c>
      <c r="AB82" s="145">
        <v>7</v>
      </c>
      <c r="AC82" s="145">
        <v>7</v>
      </c>
      <c r="AZ82" s="145">
        <v>2</v>
      </c>
      <c r="BA82" s="145">
        <f t="shared" ref="BA82:BA87" si="1">IF(AZ82=1,G82,0)</f>
        <v>0</v>
      </c>
      <c r="BB82" s="145">
        <f t="shared" ref="BB82:BB87" si="2">IF(AZ82=2,G82,0)</f>
        <v>0</v>
      </c>
      <c r="BC82" s="145">
        <f t="shared" ref="BC82:BC87" si="3">IF(AZ82=3,G82,0)</f>
        <v>0</v>
      </c>
      <c r="BD82" s="145">
        <f t="shared" ref="BD82:BD87" si="4">IF(AZ82=4,G82,0)</f>
        <v>0</v>
      </c>
      <c r="BE82" s="145">
        <f t="shared" ref="BE82:BE87" si="5">IF(AZ82=5,G82,0)</f>
        <v>0</v>
      </c>
      <c r="CA82" s="174">
        <v>1</v>
      </c>
      <c r="CB82" s="174">
        <v>7</v>
      </c>
      <c r="CZ82" s="145">
        <v>0</v>
      </c>
    </row>
    <row r="83" spans="1:104">
      <c r="A83" s="168">
        <v>28</v>
      </c>
      <c r="B83" s="169" t="s">
        <v>183</v>
      </c>
      <c r="C83" s="170" t="s">
        <v>184</v>
      </c>
      <c r="D83" s="171" t="s">
        <v>80</v>
      </c>
      <c r="E83" s="172">
        <v>46</v>
      </c>
      <c r="F83" s="172"/>
      <c r="G83" s="173">
        <f t="shared" si="0"/>
        <v>0</v>
      </c>
      <c r="O83" s="167">
        <v>2</v>
      </c>
      <c r="AA83" s="145">
        <v>1</v>
      </c>
      <c r="AB83" s="145">
        <v>7</v>
      </c>
      <c r="AC83" s="145">
        <v>7</v>
      </c>
      <c r="AZ83" s="145">
        <v>2</v>
      </c>
      <c r="BA83" s="145">
        <f t="shared" si="1"/>
        <v>0</v>
      </c>
      <c r="BB83" s="145">
        <f t="shared" si="2"/>
        <v>0</v>
      </c>
      <c r="BC83" s="145">
        <f t="shared" si="3"/>
        <v>0</v>
      </c>
      <c r="BD83" s="145">
        <f t="shared" si="4"/>
        <v>0</v>
      </c>
      <c r="BE83" s="145">
        <f t="shared" si="5"/>
        <v>0</v>
      </c>
      <c r="CA83" s="174">
        <v>1</v>
      </c>
      <c r="CB83" s="174">
        <v>7</v>
      </c>
      <c r="CZ83" s="145">
        <v>2.3000000000000001E-4</v>
      </c>
    </row>
    <row r="84" spans="1:104" ht="22.5">
      <c r="A84" s="168">
        <v>29</v>
      </c>
      <c r="B84" s="169" t="s">
        <v>185</v>
      </c>
      <c r="C84" s="170" t="s">
        <v>186</v>
      </c>
      <c r="D84" s="171" t="s">
        <v>80</v>
      </c>
      <c r="E84" s="172">
        <v>4</v>
      </c>
      <c r="F84" s="172"/>
      <c r="G84" s="173">
        <f t="shared" si="0"/>
        <v>0</v>
      </c>
      <c r="O84" s="167">
        <v>2</v>
      </c>
      <c r="AA84" s="145">
        <v>1</v>
      </c>
      <c r="AB84" s="145">
        <v>7</v>
      </c>
      <c r="AC84" s="145">
        <v>7</v>
      </c>
      <c r="AZ84" s="145">
        <v>2</v>
      </c>
      <c r="BA84" s="145">
        <f t="shared" si="1"/>
        <v>0</v>
      </c>
      <c r="BB84" s="145">
        <f t="shared" si="2"/>
        <v>0</v>
      </c>
      <c r="BC84" s="145">
        <f t="shared" si="3"/>
        <v>0</v>
      </c>
      <c r="BD84" s="145">
        <f t="shared" si="4"/>
        <v>0</v>
      </c>
      <c r="BE84" s="145">
        <f t="shared" si="5"/>
        <v>0</v>
      </c>
      <c r="CA84" s="174">
        <v>1</v>
      </c>
      <c r="CB84" s="174">
        <v>7</v>
      </c>
      <c r="CZ84" s="145">
        <v>3.6999999999999999E-4</v>
      </c>
    </row>
    <row r="85" spans="1:104">
      <c r="A85" s="168">
        <v>30</v>
      </c>
      <c r="B85" s="169" t="s">
        <v>187</v>
      </c>
      <c r="C85" s="170" t="s">
        <v>188</v>
      </c>
      <c r="D85" s="171" t="s">
        <v>107</v>
      </c>
      <c r="E85" s="172">
        <v>100</v>
      </c>
      <c r="F85" s="172"/>
      <c r="G85" s="173">
        <f t="shared" si="0"/>
        <v>0</v>
      </c>
      <c r="O85" s="167">
        <v>2</v>
      </c>
      <c r="AA85" s="145">
        <v>1</v>
      </c>
      <c r="AB85" s="145">
        <v>7</v>
      </c>
      <c r="AC85" s="145">
        <v>7</v>
      </c>
      <c r="AZ85" s="145">
        <v>2</v>
      </c>
      <c r="BA85" s="145">
        <f t="shared" si="1"/>
        <v>0</v>
      </c>
      <c r="BB85" s="145">
        <f t="shared" si="2"/>
        <v>0</v>
      </c>
      <c r="BC85" s="145">
        <f t="shared" si="3"/>
        <v>0</v>
      </c>
      <c r="BD85" s="145">
        <f t="shared" si="4"/>
        <v>0</v>
      </c>
      <c r="BE85" s="145">
        <f t="shared" si="5"/>
        <v>0</v>
      </c>
      <c r="CA85" s="174">
        <v>1</v>
      </c>
      <c r="CB85" s="174">
        <v>7</v>
      </c>
      <c r="CZ85" s="145">
        <v>0</v>
      </c>
    </row>
    <row r="86" spans="1:104">
      <c r="A86" s="168">
        <v>31</v>
      </c>
      <c r="B86" s="169" t="s">
        <v>189</v>
      </c>
      <c r="C86" s="170" t="s">
        <v>190</v>
      </c>
      <c r="D86" s="171" t="s">
        <v>107</v>
      </c>
      <c r="E86" s="172">
        <v>100</v>
      </c>
      <c r="F86" s="172"/>
      <c r="G86" s="173">
        <f t="shared" si="0"/>
        <v>0</v>
      </c>
      <c r="O86" s="167">
        <v>2</v>
      </c>
      <c r="AA86" s="145">
        <v>1</v>
      </c>
      <c r="AB86" s="145">
        <v>7</v>
      </c>
      <c r="AC86" s="145">
        <v>7</v>
      </c>
      <c r="AZ86" s="145">
        <v>2</v>
      </c>
      <c r="BA86" s="145">
        <f t="shared" si="1"/>
        <v>0</v>
      </c>
      <c r="BB86" s="145">
        <f t="shared" si="2"/>
        <v>0</v>
      </c>
      <c r="BC86" s="145">
        <f t="shared" si="3"/>
        <v>0</v>
      </c>
      <c r="BD86" s="145">
        <f t="shared" si="4"/>
        <v>0</v>
      </c>
      <c r="BE86" s="145">
        <f t="shared" si="5"/>
        <v>0</v>
      </c>
      <c r="CA86" s="174">
        <v>1</v>
      </c>
      <c r="CB86" s="174">
        <v>7</v>
      </c>
      <c r="CZ86" s="145">
        <v>1.0000000000000001E-5</v>
      </c>
    </row>
    <row r="87" spans="1:104">
      <c r="A87" s="168">
        <v>32</v>
      </c>
      <c r="B87" s="169" t="s">
        <v>191</v>
      </c>
      <c r="C87" s="170" t="s">
        <v>192</v>
      </c>
      <c r="D87" s="171" t="s">
        <v>116</v>
      </c>
      <c r="E87" s="172">
        <v>7.9140000000000002E-2</v>
      </c>
      <c r="F87" s="172"/>
      <c r="G87" s="173">
        <f t="shared" si="0"/>
        <v>0</v>
      </c>
      <c r="O87" s="167">
        <v>2</v>
      </c>
      <c r="AA87" s="145">
        <v>7</v>
      </c>
      <c r="AB87" s="145">
        <v>1001</v>
      </c>
      <c r="AC87" s="145">
        <v>5</v>
      </c>
      <c r="AZ87" s="145">
        <v>2</v>
      </c>
      <c r="BA87" s="145">
        <f t="shared" si="1"/>
        <v>0</v>
      </c>
      <c r="BB87" s="145">
        <f t="shared" si="2"/>
        <v>0</v>
      </c>
      <c r="BC87" s="145">
        <f t="shared" si="3"/>
        <v>0</v>
      </c>
      <c r="BD87" s="145">
        <f t="shared" si="4"/>
        <v>0</v>
      </c>
      <c r="BE87" s="145">
        <f t="shared" si="5"/>
        <v>0</v>
      </c>
      <c r="CA87" s="174">
        <v>7</v>
      </c>
      <c r="CB87" s="174">
        <v>1001</v>
      </c>
      <c r="CZ87" s="145">
        <v>0</v>
      </c>
    </row>
    <row r="88" spans="1:104">
      <c r="A88" s="182"/>
      <c r="B88" s="183" t="s">
        <v>72</v>
      </c>
      <c r="C88" s="184" t="str">
        <f>CONCATENATE(B62," ",C62)</f>
        <v>722 Vnitřní vodovod</v>
      </c>
      <c r="D88" s="185"/>
      <c r="E88" s="186"/>
      <c r="F88" s="187"/>
      <c r="G88" s="188">
        <f>SUM(G62:G87)</f>
        <v>0</v>
      </c>
      <c r="O88" s="167">
        <v>4</v>
      </c>
      <c r="BA88" s="189">
        <f>SUM(BA62:BA87)</f>
        <v>0</v>
      </c>
      <c r="BB88" s="189">
        <f>SUM(BB62:BB87)</f>
        <v>0</v>
      </c>
      <c r="BC88" s="189">
        <f>SUM(BC62:BC87)</f>
        <v>0</v>
      </c>
      <c r="BD88" s="189">
        <f>SUM(BD62:BD87)</f>
        <v>0</v>
      </c>
      <c r="BE88" s="189">
        <f>SUM(BE62:BE87)</f>
        <v>0</v>
      </c>
    </row>
    <row r="89" spans="1:104">
      <c r="A89" s="160" t="s">
        <v>70</v>
      </c>
      <c r="B89" s="161" t="s">
        <v>193</v>
      </c>
      <c r="C89" s="162" t="s">
        <v>194</v>
      </c>
      <c r="D89" s="163"/>
      <c r="E89" s="164"/>
      <c r="F89" s="164"/>
      <c r="G89" s="165"/>
      <c r="H89" s="166"/>
      <c r="I89" s="166"/>
      <c r="O89" s="167">
        <v>1</v>
      </c>
    </row>
    <row r="90" spans="1:104">
      <c r="A90" s="168">
        <v>33</v>
      </c>
      <c r="B90" s="169" t="s">
        <v>195</v>
      </c>
      <c r="C90" s="170" t="s">
        <v>196</v>
      </c>
      <c r="D90" s="171" t="s">
        <v>182</v>
      </c>
      <c r="E90" s="172">
        <v>6</v>
      </c>
      <c r="F90" s="172"/>
      <c r="G90" s="173">
        <f t="shared" ref="G90:G118" si="6">E90*F90</f>
        <v>0</v>
      </c>
      <c r="O90" s="167">
        <v>2</v>
      </c>
      <c r="AA90" s="145">
        <v>1</v>
      </c>
      <c r="AB90" s="145">
        <v>7</v>
      </c>
      <c r="AC90" s="145">
        <v>7</v>
      </c>
      <c r="AZ90" s="145">
        <v>2</v>
      </c>
      <c r="BA90" s="145">
        <f t="shared" ref="BA90:BA118" si="7">IF(AZ90=1,G90,0)</f>
        <v>0</v>
      </c>
      <c r="BB90" s="145">
        <f t="shared" ref="BB90:BB118" si="8">IF(AZ90=2,G90,0)</f>
        <v>0</v>
      </c>
      <c r="BC90" s="145">
        <f t="shared" ref="BC90:BC118" si="9">IF(AZ90=3,G90,0)</f>
        <v>0</v>
      </c>
      <c r="BD90" s="145">
        <f t="shared" ref="BD90:BD118" si="10">IF(AZ90=4,G90,0)</f>
        <v>0</v>
      </c>
      <c r="BE90" s="145">
        <f t="shared" ref="BE90:BE118" si="11">IF(AZ90=5,G90,0)</f>
        <v>0</v>
      </c>
      <c r="CA90" s="174">
        <v>1</v>
      </c>
      <c r="CB90" s="174">
        <v>7</v>
      </c>
      <c r="CZ90" s="145">
        <v>0</v>
      </c>
    </row>
    <row r="91" spans="1:104">
      <c r="A91" s="168">
        <v>34</v>
      </c>
      <c r="B91" s="169" t="s">
        <v>197</v>
      </c>
      <c r="C91" s="170" t="s">
        <v>198</v>
      </c>
      <c r="D91" s="171" t="s">
        <v>182</v>
      </c>
      <c r="E91" s="172">
        <v>5</v>
      </c>
      <c r="F91" s="172"/>
      <c r="G91" s="173">
        <f t="shared" si="6"/>
        <v>0</v>
      </c>
      <c r="O91" s="167">
        <v>2</v>
      </c>
      <c r="AA91" s="145">
        <v>1</v>
      </c>
      <c r="AB91" s="145">
        <v>7</v>
      </c>
      <c r="AC91" s="145">
        <v>7</v>
      </c>
      <c r="AZ91" s="145">
        <v>2</v>
      </c>
      <c r="BA91" s="145">
        <f t="shared" si="7"/>
        <v>0</v>
      </c>
      <c r="BB91" s="145">
        <f t="shared" si="8"/>
        <v>0</v>
      </c>
      <c r="BC91" s="145">
        <f t="shared" si="9"/>
        <v>0</v>
      </c>
      <c r="BD91" s="145">
        <f t="shared" si="10"/>
        <v>0</v>
      </c>
      <c r="BE91" s="145">
        <f t="shared" si="11"/>
        <v>0</v>
      </c>
      <c r="CA91" s="174">
        <v>1</v>
      </c>
      <c r="CB91" s="174">
        <v>7</v>
      </c>
      <c r="CZ91" s="145">
        <v>2.3720000000000001E-2</v>
      </c>
    </row>
    <row r="92" spans="1:104">
      <c r="A92" s="168">
        <v>35</v>
      </c>
      <c r="B92" s="169" t="s">
        <v>199</v>
      </c>
      <c r="C92" s="170" t="s">
        <v>200</v>
      </c>
      <c r="D92" s="171" t="s">
        <v>182</v>
      </c>
      <c r="E92" s="172">
        <v>3</v>
      </c>
      <c r="F92" s="172"/>
      <c r="G92" s="173">
        <f t="shared" si="6"/>
        <v>0</v>
      </c>
      <c r="O92" s="167">
        <v>2</v>
      </c>
      <c r="AA92" s="145">
        <v>1</v>
      </c>
      <c r="AB92" s="145">
        <v>7</v>
      </c>
      <c r="AC92" s="145">
        <v>7</v>
      </c>
      <c r="AZ92" s="145">
        <v>2</v>
      </c>
      <c r="BA92" s="145">
        <f t="shared" si="7"/>
        <v>0</v>
      </c>
      <c r="BB92" s="145">
        <f t="shared" si="8"/>
        <v>0</v>
      </c>
      <c r="BC92" s="145">
        <f t="shared" si="9"/>
        <v>0</v>
      </c>
      <c r="BD92" s="145">
        <f t="shared" si="10"/>
        <v>0</v>
      </c>
      <c r="BE92" s="145">
        <f t="shared" si="11"/>
        <v>0</v>
      </c>
      <c r="CA92" s="174">
        <v>1</v>
      </c>
      <c r="CB92" s="174">
        <v>7</v>
      </c>
      <c r="CZ92" s="145">
        <v>1.6E-2</v>
      </c>
    </row>
    <row r="93" spans="1:104">
      <c r="A93" s="168">
        <v>36</v>
      </c>
      <c r="B93" s="169" t="s">
        <v>201</v>
      </c>
      <c r="C93" s="170" t="s">
        <v>202</v>
      </c>
      <c r="D93" s="171" t="s">
        <v>182</v>
      </c>
      <c r="E93" s="172">
        <v>2</v>
      </c>
      <c r="F93" s="172"/>
      <c r="G93" s="173">
        <f t="shared" si="6"/>
        <v>0</v>
      </c>
      <c r="O93" s="167">
        <v>2</v>
      </c>
      <c r="AA93" s="145">
        <v>1</v>
      </c>
      <c r="AB93" s="145">
        <v>7</v>
      </c>
      <c r="AC93" s="145">
        <v>7</v>
      </c>
      <c r="AZ93" s="145">
        <v>2</v>
      </c>
      <c r="BA93" s="145">
        <f t="shared" si="7"/>
        <v>0</v>
      </c>
      <c r="BB93" s="145">
        <f t="shared" si="8"/>
        <v>0</v>
      </c>
      <c r="BC93" s="145">
        <f t="shared" si="9"/>
        <v>0</v>
      </c>
      <c r="BD93" s="145">
        <f t="shared" si="10"/>
        <v>0</v>
      </c>
      <c r="BE93" s="145">
        <f t="shared" si="11"/>
        <v>0</v>
      </c>
      <c r="CA93" s="174">
        <v>1</v>
      </c>
      <c r="CB93" s="174">
        <v>7</v>
      </c>
      <c r="CZ93" s="145">
        <v>0</v>
      </c>
    </row>
    <row r="94" spans="1:104">
      <c r="A94" s="168">
        <v>37</v>
      </c>
      <c r="B94" s="169" t="s">
        <v>203</v>
      </c>
      <c r="C94" s="170" t="s">
        <v>204</v>
      </c>
      <c r="D94" s="171" t="s">
        <v>182</v>
      </c>
      <c r="E94" s="172">
        <v>10</v>
      </c>
      <c r="F94" s="172"/>
      <c r="G94" s="173">
        <f t="shared" si="6"/>
        <v>0</v>
      </c>
      <c r="O94" s="167">
        <v>2</v>
      </c>
      <c r="AA94" s="145">
        <v>1</v>
      </c>
      <c r="AB94" s="145">
        <v>7</v>
      </c>
      <c r="AC94" s="145">
        <v>7</v>
      </c>
      <c r="AZ94" s="145">
        <v>2</v>
      </c>
      <c r="BA94" s="145">
        <f t="shared" si="7"/>
        <v>0</v>
      </c>
      <c r="BB94" s="145">
        <f t="shared" si="8"/>
        <v>0</v>
      </c>
      <c r="BC94" s="145">
        <f t="shared" si="9"/>
        <v>0</v>
      </c>
      <c r="BD94" s="145">
        <f t="shared" si="10"/>
        <v>0</v>
      </c>
      <c r="BE94" s="145">
        <f t="shared" si="11"/>
        <v>0</v>
      </c>
      <c r="CA94" s="174">
        <v>1</v>
      </c>
      <c r="CB94" s="174">
        <v>7</v>
      </c>
      <c r="CZ94" s="145">
        <v>0</v>
      </c>
    </row>
    <row r="95" spans="1:104">
      <c r="A95" s="168">
        <v>38</v>
      </c>
      <c r="B95" s="169" t="s">
        <v>205</v>
      </c>
      <c r="C95" s="170" t="s">
        <v>206</v>
      </c>
      <c r="D95" s="171" t="s">
        <v>182</v>
      </c>
      <c r="E95" s="172">
        <v>12</v>
      </c>
      <c r="F95" s="172"/>
      <c r="G95" s="173">
        <f t="shared" si="6"/>
        <v>0</v>
      </c>
      <c r="O95" s="167">
        <v>2</v>
      </c>
      <c r="AA95" s="145">
        <v>1</v>
      </c>
      <c r="AB95" s="145">
        <v>7</v>
      </c>
      <c r="AC95" s="145">
        <v>7</v>
      </c>
      <c r="AZ95" s="145">
        <v>2</v>
      </c>
      <c r="BA95" s="145">
        <f t="shared" si="7"/>
        <v>0</v>
      </c>
      <c r="BB95" s="145">
        <f t="shared" si="8"/>
        <v>0</v>
      </c>
      <c r="BC95" s="145">
        <f t="shared" si="9"/>
        <v>0</v>
      </c>
      <c r="BD95" s="145">
        <f t="shared" si="10"/>
        <v>0</v>
      </c>
      <c r="BE95" s="145">
        <f t="shared" si="11"/>
        <v>0</v>
      </c>
      <c r="CA95" s="174">
        <v>1</v>
      </c>
      <c r="CB95" s="174">
        <v>7</v>
      </c>
      <c r="CZ95" s="145">
        <v>2.7009999999999999E-2</v>
      </c>
    </row>
    <row r="96" spans="1:104">
      <c r="A96" s="168">
        <v>39</v>
      </c>
      <c r="B96" s="169" t="s">
        <v>207</v>
      </c>
      <c r="C96" s="170" t="s">
        <v>208</v>
      </c>
      <c r="D96" s="171" t="s">
        <v>182</v>
      </c>
      <c r="E96" s="172">
        <v>5</v>
      </c>
      <c r="F96" s="172"/>
      <c r="G96" s="173">
        <f t="shared" si="6"/>
        <v>0</v>
      </c>
      <c r="O96" s="167">
        <v>2</v>
      </c>
      <c r="AA96" s="145">
        <v>1</v>
      </c>
      <c r="AB96" s="145">
        <v>7</v>
      </c>
      <c r="AC96" s="145">
        <v>7</v>
      </c>
      <c r="AZ96" s="145">
        <v>2</v>
      </c>
      <c r="BA96" s="145">
        <f t="shared" si="7"/>
        <v>0</v>
      </c>
      <c r="BB96" s="145">
        <f t="shared" si="8"/>
        <v>0</v>
      </c>
      <c r="BC96" s="145">
        <f t="shared" si="9"/>
        <v>0</v>
      </c>
      <c r="BD96" s="145">
        <f t="shared" si="10"/>
        <v>0</v>
      </c>
      <c r="BE96" s="145">
        <f t="shared" si="11"/>
        <v>0</v>
      </c>
      <c r="CA96" s="174">
        <v>1</v>
      </c>
      <c r="CB96" s="174">
        <v>7</v>
      </c>
      <c r="CZ96" s="145">
        <v>0</v>
      </c>
    </row>
    <row r="97" spans="1:104">
      <c r="A97" s="168">
        <v>40</v>
      </c>
      <c r="B97" s="169" t="s">
        <v>209</v>
      </c>
      <c r="C97" s="170" t="s">
        <v>210</v>
      </c>
      <c r="D97" s="171" t="s">
        <v>182</v>
      </c>
      <c r="E97" s="172">
        <v>1</v>
      </c>
      <c r="F97" s="172"/>
      <c r="G97" s="173">
        <f t="shared" si="6"/>
        <v>0</v>
      </c>
      <c r="O97" s="167">
        <v>2</v>
      </c>
      <c r="AA97" s="145">
        <v>1</v>
      </c>
      <c r="AB97" s="145">
        <v>7</v>
      </c>
      <c r="AC97" s="145">
        <v>7</v>
      </c>
      <c r="AZ97" s="145">
        <v>2</v>
      </c>
      <c r="BA97" s="145">
        <f t="shared" si="7"/>
        <v>0</v>
      </c>
      <c r="BB97" s="145">
        <f t="shared" si="8"/>
        <v>0</v>
      </c>
      <c r="BC97" s="145">
        <f t="shared" si="9"/>
        <v>0</v>
      </c>
      <c r="BD97" s="145">
        <f t="shared" si="10"/>
        <v>0</v>
      </c>
      <c r="BE97" s="145">
        <f t="shared" si="11"/>
        <v>0</v>
      </c>
      <c r="CA97" s="174">
        <v>1</v>
      </c>
      <c r="CB97" s="174">
        <v>7</v>
      </c>
      <c r="CZ97" s="145">
        <v>4.4999999999999999E-4</v>
      </c>
    </row>
    <row r="98" spans="1:104">
      <c r="A98" s="168">
        <v>41</v>
      </c>
      <c r="B98" s="169" t="s">
        <v>211</v>
      </c>
      <c r="C98" s="170" t="s">
        <v>212</v>
      </c>
      <c r="D98" s="171" t="s">
        <v>182</v>
      </c>
      <c r="E98" s="172">
        <v>6</v>
      </c>
      <c r="F98" s="172"/>
      <c r="G98" s="173">
        <f t="shared" si="6"/>
        <v>0</v>
      </c>
      <c r="O98" s="167">
        <v>2</v>
      </c>
      <c r="AA98" s="145">
        <v>1</v>
      </c>
      <c r="AB98" s="145">
        <v>7</v>
      </c>
      <c r="AC98" s="145">
        <v>7</v>
      </c>
      <c r="AZ98" s="145">
        <v>2</v>
      </c>
      <c r="BA98" s="145">
        <f t="shared" si="7"/>
        <v>0</v>
      </c>
      <c r="BB98" s="145">
        <f t="shared" si="8"/>
        <v>0</v>
      </c>
      <c r="BC98" s="145">
        <f t="shared" si="9"/>
        <v>0</v>
      </c>
      <c r="BD98" s="145">
        <f t="shared" si="10"/>
        <v>0</v>
      </c>
      <c r="BE98" s="145">
        <f t="shared" si="11"/>
        <v>0</v>
      </c>
      <c r="CA98" s="174">
        <v>1</v>
      </c>
      <c r="CB98" s="174">
        <v>7</v>
      </c>
      <c r="CZ98" s="145">
        <v>6.2E-4</v>
      </c>
    </row>
    <row r="99" spans="1:104">
      <c r="A99" s="168">
        <v>42</v>
      </c>
      <c r="B99" s="169" t="s">
        <v>213</v>
      </c>
      <c r="C99" s="170" t="s">
        <v>214</v>
      </c>
      <c r="D99" s="171" t="s">
        <v>182</v>
      </c>
      <c r="E99" s="172">
        <v>1</v>
      </c>
      <c r="F99" s="172"/>
      <c r="G99" s="173">
        <f t="shared" si="6"/>
        <v>0</v>
      </c>
      <c r="O99" s="167">
        <v>2</v>
      </c>
      <c r="AA99" s="145">
        <v>1</v>
      </c>
      <c r="AB99" s="145">
        <v>7</v>
      </c>
      <c r="AC99" s="145">
        <v>7</v>
      </c>
      <c r="AZ99" s="145">
        <v>2</v>
      </c>
      <c r="BA99" s="145">
        <f t="shared" si="7"/>
        <v>0</v>
      </c>
      <c r="BB99" s="145">
        <f t="shared" si="8"/>
        <v>0</v>
      </c>
      <c r="BC99" s="145">
        <f t="shared" si="9"/>
        <v>0</v>
      </c>
      <c r="BD99" s="145">
        <f t="shared" si="10"/>
        <v>0</v>
      </c>
      <c r="BE99" s="145">
        <f t="shared" si="11"/>
        <v>0</v>
      </c>
      <c r="CA99" s="174">
        <v>1</v>
      </c>
      <c r="CB99" s="174">
        <v>7</v>
      </c>
      <c r="CZ99" s="145">
        <v>1.7000000000000001E-4</v>
      </c>
    </row>
    <row r="100" spans="1:104">
      <c r="A100" s="168">
        <v>43</v>
      </c>
      <c r="B100" s="169" t="s">
        <v>213</v>
      </c>
      <c r="C100" s="170" t="s">
        <v>214</v>
      </c>
      <c r="D100" s="171" t="s">
        <v>182</v>
      </c>
      <c r="E100" s="172">
        <v>1</v>
      </c>
      <c r="F100" s="172"/>
      <c r="G100" s="173">
        <f t="shared" si="6"/>
        <v>0</v>
      </c>
      <c r="O100" s="167">
        <v>2</v>
      </c>
      <c r="AA100" s="145">
        <v>1</v>
      </c>
      <c r="AB100" s="145">
        <v>7</v>
      </c>
      <c r="AC100" s="145">
        <v>7</v>
      </c>
      <c r="AZ100" s="145">
        <v>2</v>
      </c>
      <c r="BA100" s="145">
        <f t="shared" si="7"/>
        <v>0</v>
      </c>
      <c r="BB100" s="145">
        <f t="shared" si="8"/>
        <v>0</v>
      </c>
      <c r="BC100" s="145">
        <f t="shared" si="9"/>
        <v>0</v>
      </c>
      <c r="BD100" s="145">
        <f t="shared" si="10"/>
        <v>0</v>
      </c>
      <c r="BE100" s="145">
        <f t="shared" si="11"/>
        <v>0</v>
      </c>
      <c r="CA100" s="174">
        <v>1</v>
      </c>
      <c r="CB100" s="174">
        <v>7</v>
      </c>
      <c r="CZ100" s="145">
        <v>1.7000000000000001E-4</v>
      </c>
    </row>
    <row r="101" spans="1:104">
      <c r="A101" s="168">
        <v>44</v>
      </c>
      <c r="B101" s="169" t="s">
        <v>215</v>
      </c>
      <c r="C101" s="170" t="s">
        <v>216</v>
      </c>
      <c r="D101" s="171" t="s">
        <v>182</v>
      </c>
      <c r="E101" s="172">
        <v>1</v>
      </c>
      <c r="F101" s="172"/>
      <c r="G101" s="173">
        <f t="shared" si="6"/>
        <v>0</v>
      </c>
      <c r="O101" s="167">
        <v>2</v>
      </c>
      <c r="AA101" s="145">
        <v>1</v>
      </c>
      <c r="AB101" s="145">
        <v>7</v>
      </c>
      <c r="AC101" s="145">
        <v>7</v>
      </c>
      <c r="AZ101" s="145">
        <v>2</v>
      </c>
      <c r="BA101" s="145">
        <f t="shared" si="7"/>
        <v>0</v>
      </c>
      <c r="BB101" s="145">
        <f t="shared" si="8"/>
        <v>0</v>
      </c>
      <c r="BC101" s="145">
        <f t="shared" si="9"/>
        <v>0</v>
      </c>
      <c r="BD101" s="145">
        <f t="shared" si="10"/>
        <v>0</v>
      </c>
      <c r="BE101" s="145">
        <f t="shared" si="11"/>
        <v>0</v>
      </c>
      <c r="CA101" s="174">
        <v>1</v>
      </c>
      <c r="CB101" s="174">
        <v>7</v>
      </c>
      <c r="CZ101" s="145">
        <v>0</v>
      </c>
    </row>
    <row r="102" spans="1:104">
      <c r="A102" s="168">
        <v>45</v>
      </c>
      <c r="B102" s="169" t="s">
        <v>217</v>
      </c>
      <c r="C102" s="170" t="s">
        <v>218</v>
      </c>
      <c r="D102" s="171" t="s">
        <v>80</v>
      </c>
      <c r="E102" s="172">
        <v>1</v>
      </c>
      <c r="F102" s="172"/>
      <c r="G102" s="173">
        <f t="shared" si="6"/>
        <v>0</v>
      </c>
      <c r="O102" s="167">
        <v>2</v>
      </c>
      <c r="AA102" s="145">
        <v>1</v>
      </c>
      <c r="AB102" s="145">
        <v>7</v>
      </c>
      <c r="AC102" s="145">
        <v>7</v>
      </c>
      <c r="AZ102" s="145">
        <v>2</v>
      </c>
      <c r="BA102" s="145">
        <f t="shared" si="7"/>
        <v>0</v>
      </c>
      <c r="BB102" s="145">
        <f t="shared" si="8"/>
        <v>0</v>
      </c>
      <c r="BC102" s="145">
        <f t="shared" si="9"/>
        <v>0</v>
      </c>
      <c r="BD102" s="145">
        <f t="shared" si="10"/>
        <v>0</v>
      </c>
      <c r="BE102" s="145">
        <f t="shared" si="11"/>
        <v>0</v>
      </c>
      <c r="CA102" s="174">
        <v>1</v>
      </c>
      <c r="CB102" s="174">
        <v>7</v>
      </c>
      <c r="CZ102" s="145">
        <v>1.6920000000000001E-2</v>
      </c>
    </row>
    <row r="103" spans="1:104">
      <c r="A103" s="168">
        <v>46</v>
      </c>
      <c r="B103" s="169" t="s">
        <v>219</v>
      </c>
      <c r="C103" s="170" t="s">
        <v>220</v>
      </c>
      <c r="D103" s="171" t="s">
        <v>182</v>
      </c>
      <c r="E103" s="172">
        <v>1</v>
      </c>
      <c r="F103" s="172"/>
      <c r="G103" s="173">
        <f t="shared" si="6"/>
        <v>0</v>
      </c>
      <c r="O103" s="167">
        <v>2</v>
      </c>
      <c r="AA103" s="145">
        <v>1</v>
      </c>
      <c r="AB103" s="145">
        <v>7</v>
      </c>
      <c r="AC103" s="145">
        <v>7</v>
      </c>
      <c r="AZ103" s="145">
        <v>2</v>
      </c>
      <c r="BA103" s="145">
        <f t="shared" si="7"/>
        <v>0</v>
      </c>
      <c r="BB103" s="145">
        <f t="shared" si="8"/>
        <v>0</v>
      </c>
      <c r="BC103" s="145">
        <f t="shared" si="9"/>
        <v>0</v>
      </c>
      <c r="BD103" s="145">
        <f t="shared" si="10"/>
        <v>0</v>
      </c>
      <c r="BE103" s="145">
        <f t="shared" si="11"/>
        <v>0</v>
      </c>
      <c r="CA103" s="174">
        <v>1</v>
      </c>
      <c r="CB103" s="174">
        <v>7</v>
      </c>
      <c r="CZ103" s="145">
        <v>0</v>
      </c>
    </row>
    <row r="104" spans="1:104">
      <c r="A104" s="168">
        <v>47</v>
      </c>
      <c r="B104" s="169" t="s">
        <v>221</v>
      </c>
      <c r="C104" s="170" t="s">
        <v>222</v>
      </c>
      <c r="D104" s="171" t="s">
        <v>182</v>
      </c>
      <c r="E104" s="172">
        <v>24</v>
      </c>
      <c r="F104" s="172"/>
      <c r="G104" s="173">
        <f t="shared" si="6"/>
        <v>0</v>
      </c>
      <c r="O104" s="167">
        <v>2</v>
      </c>
      <c r="AA104" s="145">
        <v>1</v>
      </c>
      <c r="AB104" s="145">
        <v>7</v>
      </c>
      <c r="AC104" s="145">
        <v>7</v>
      </c>
      <c r="AZ104" s="145">
        <v>2</v>
      </c>
      <c r="BA104" s="145">
        <f t="shared" si="7"/>
        <v>0</v>
      </c>
      <c r="BB104" s="145">
        <f t="shared" si="8"/>
        <v>0</v>
      </c>
      <c r="BC104" s="145">
        <f t="shared" si="9"/>
        <v>0</v>
      </c>
      <c r="BD104" s="145">
        <f t="shared" si="10"/>
        <v>0</v>
      </c>
      <c r="BE104" s="145">
        <f t="shared" si="11"/>
        <v>0</v>
      </c>
      <c r="CA104" s="174">
        <v>1</v>
      </c>
      <c r="CB104" s="174">
        <v>7</v>
      </c>
      <c r="CZ104" s="145">
        <v>2.4000000000000001E-4</v>
      </c>
    </row>
    <row r="105" spans="1:104">
      <c r="A105" s="168">
        <v>48</v>
      </c>
      <c r="B105" s="169" t="s">
        <v>223</v>
      </c>
      <c r="C105" s="170" t="s">
        <v>224</v>
      </c>
      <c r="D105" s="171" t="s">
        <v>80</v>
      </c>
      <c r="E105" s="172">
        <v>2</v>
      </c>
      <c r="F105" s="172"/>
      <c r="G105" s="173">
        <f t="shared" si="6"/>
        <v>0</v>
      </c>
      <c r="O105" s="167">
        <v>2</v>
      </c>
      <c r="AA105" s="145">
        <v>1</v>
      </c>
      <c r="AB105" s="145">
        <v>7</v>
      </c>
      <c r="AC105" s="145">
        <v>7</v>
      </c>
      <c r="AZ105" s="145">
        <v>2</v>
      </c>
      <c r="BA105" s="145">
        <f t="shared" si="7"/>
        <v>0</v>
      </c>
      <c r="BB105" s="145">
        <f t="shared" si="8"/>
        <v>0</v>
      </c>
      <c r="BC105" s="145">
        <f t="shared" si="9"/>
        <v>0</v>
      </c>
      <c r="BD105" s="145">
        <f t="shared" si="10"/>
        <v>0</v>
      </c>
      <c r="BE105" s="145">
        <f t="shared" si="11"/>
        <v>0</v>
      </c>
      <c r="CA105" s="174">
        <v>1</v>
      </c>
      <c r="CB105" s="174">
        <v>7</v>
      </c>
      <c r="CZ105" s="145">
        <v>0</v>
      </c>
    </row>
    <row r="106" spans="1:104">
      <c r="A106" s="168">
        <v>49</v>
      </c>
      <c r="B106" s="169" t="s">
        <v>225</v>
      </c>
      <c r="C106" s="170" t="s">
        <v>226</v>
      </c>
      <c r="D106" s="171" t="s">
        <v>182</v>
      </c>
      <c r="E106" s="172">
        <v>10</v>
      </c>
      <c r="F106" s="172"/>
      <c r="G106" s="173">
        <f t="shared" si="6"/>
        <v>0</v>
      </c>
      <c r="O106" s="167">
        <v>2</v>
      </c>
      <c r="AA106" s="145">
        <v>1</v>
      </c>
      <c r="AB106" s="145">
        <v>7</v>
      </c>
      <c r="AC106" s="145">
        <v>7</v>
      </c>
      <c r="AZ106" s="145">
        <v>2</v>
      </c>
      <c r="BA106" s="145">
        <f t="shared" si="7"/>
        <v>0</v>
      </c>
      <c r="BB106" s="145">
        <f t="shared" si="8"/>
        <v>0</v>
      </c>
      <c r="BC106" s="145">
        <f t="shared" si="9"/>
        <v>0</v>
      </c>
      <c r="BD106" s="145">
        <f t="shared" si="10"/>
        <v>0</v>
      </c>
      <c r="BE106" s="145">
        <f t="shared" si="11"/>
        <v>0</v>
      </c>
      <c r="CA106" s="174">
        <v>1</v>
      </c>
      <c r="CB106" s="174">
        <v>7</v>
      </c>
      <c r="CZ106" s="145">
        <v>0</v>
      </c>
    </row>
    <row r="107" spans="1:104">
      <c r="A107" s="168">
        <v>50</v>
      </c>
      <c r="B107" s="169" t="s">
        <v>227</v>
      </c>
      <c r="C107" s="170" t="s">
        <v>228</v>
      </c>
      <c r="D107" s="171" t="s">
        <v>182</v>
      </c>
      <c r="E107" s="172">
        <v>1</v>
      </c>
      <c r="F107" s="172"/>
      <c r="G107" s="173">
        <f t="shared" si="6"/>
        <v>0</v>
      </c>
      <c r="O107" s="167">
        <v>2</v>
      </c>
      <c r="AA107" s="145">
        <v>1</v>
      </c>
      <c r="AB107" s="145">
        <v>7</v>
      </c>
      <c r="AC107" s="145">
        <v>7</v>
      </c>
      <c r="AZ107" s="145">
        <v>2</v>
      </c>
      <c r="BA107" s="145">
        <f t="shared" si="7"/>
        <v>0</v>
      </c>
      <c r="BB107" s="145">
        <f t="shared" si="8"/>
        <v>0</v>
      </c>
      <c r="BC107" s="145">
        <f t="shared" si="9"/>
        <v>0</v>
      </c>
      <c r="BD107" s="145">
        <f t="shared" si="10"/>
        <v>0</v>
      </c>
      <c r="BE107" s="145">
        <f t="shared" si="11"/>
        <v>0</v>
      </c>
      <c r="CA107" s="174">
        <v>1</v>
      </c>
      <c r="CB107" s="174">
        <v>7</v>
      </c>
      <c r="CZ107" s="145">
        <v>1.9599999999999999E-3</v>
      </c>
    </row>
    <row r="108" spans="1:104">
      <c r="A108" s="168">
        <v>51</v>
      </c>
      <c r="B108" s="169" t="s">
        <v>229</v>
      </c>
      <c r="C108" s="170" t="s">
        <v>230</v>
      </c>
      <c r="D108" s="171" t="s">
        <v>182</v>
      </c>
      <c r="E108" s="172">
        <v>12</v>
      </c>
      <c r="F108" s="172"/>
      <c r="G108" s="173">
        <f t="shared" si="6"/>
        <v>0</v>
      </c>
      <c r="O108" s="167">
        <v>2</v>
      </c>
      <c r="AA108" s="145">
        <v>1</v>
      </c>
      <c r="AB108" s="145">
        <v>7</v>
      </c>
      <c r="AC108" s="145">
        <v>7</v>
      </c>
      <c r="AZ108" s="145">
        <v>2</v>
      </c>
      <c r="BA108" s="145">
        <f t="shared" si="7"/>
        <v>0</v>
      </c>
      <c r="BB108" s="145">
        <f t="shared" si="8"/>
        <v>0</v>
      </c>
      <c r="BC108" s="145">
        <f t="shared" si="9"/>
        <v>0</v>
      </c>
      <c r="BD108" s="145">
        <f t="shared" si="10"/>
        <v>0</v>
      </c>
      <c r="BE108" s="145">
        <f t="shared" si="11"/>
        <v>0</v>
      </c>
      <c r="CA108" s="174">
        <v>1</v>
      </c>
      <c r="CB108" s="174">
        <v>7</v>
      </c>
      <c r="CZ108" s="145">
        <v>1.8E-3</v>
      </c>
    </row>
    <row r="109" spans="1:104">
      <c r="A109" s="168">
        <v>52</v>
      </c>
      <c r="B109" s="169" t="s">
        <v>231</v>
      </c>
      <c r="C109" s="170" t="s">
        <v>232</v>
      </c>
      <c r="D109" s="171" t="s">
        <v>80</v>
      </c>
      <c r="E109" s="172">
        <v>5</v>
      </c>
      <c r="F109" s="172"/>
      <c r="G109" s="173">
        <f t="shared" si="6"/>
        <v>0</v>
      </c>
      <c r="O109" s="167">
        <v>2</v>
      </c>
      <c r="AA109" s="145">
        <v>1</v>
      </c>
      <c r="AB109" s="145">
        <v>7</v>
      </c>
      <c r="AC109" s="145">
        <v>7</v>
      </c>
      <c r="AZ109" s="145">
        <v>2</v>
      </c>
      <c r="BA109" s="145">
        <f t="shared" si="7"/>
        <v>0</v>
      </c>
      <c r="BB109" s="145">
        <f t="shared" si="8"/>
        <v>0</v>
      </c>
      <c r="BC109" s="145">
        <f t="shared" si="9"/>
        <v>0</v>
      </c>
      <c r="BD109" s="145">
        <f t="shared" si="10"/>
        <v>0</v>
      </c>
      <c r="BE109" s="145">
        <f t="shared" si="11"/>
        <v>0</v>
      </c>
      <c r="CA109" s="174">
        <v>1</v>
      </c>
      <c r="CB109" s="174">
        <v>7</v>
      </c>
      <c r="CZ109" s="145">
        <v>0</v>
      </c>
    </row>
    <row r="110" spans="1:104">
      <c r="A110" s="168">
        <v>53</v>
      </c>
      <c r="B110" s="169" t="s">
        <v>233</v>
      </c>
      <c r="C110" s="170" t="s">
        <v>234</v>
      </c>
      <c r="D110" s="171" t="s">
        <v>80</v>
      </c>
      <c r="E110" s="172">
        <v>5</v>
      </c>
      <c r="F110" s="172"/>
      <c r="G110" s="173">
        <f t="shared" si="6"/>
        <v>0</v>
      </c>
      <c r="O110" s="167">
        <v>2</v>
      </c>
      <c r="AA110" s="145">
        <v>1</v>
      </c>
      <c r="AB110" s="145">
        <v>7</v>
      </c>
      <c r="AC110" s="145">
        <v>7</v>
      </c>
      <c r="AZ110" s="145">
        <v>2</v>
      </c>
      <c r="BA110" s="145">
        <f t="shared" si="7"/>
        <v>0</v>
      </c>
      <c r="BB110" s="145">
        <f t="shared" si="8"/>
        <v>0</v>
      </c>
      <c r="BC110" s="145">
        <f t="shared" si="9"/>
        <v>0</v>
      </c>
      <c r="BD110" s="145">
        <f t="shared" si="10"/>
        <v>0</v>
      </c>
      <c r="BE110" s="145">
        <f t="shared" si="11"/>
        <v>0</v>
      </c>
      <c r="CA110" s="174">
        <v>1</v>
      </c>
      <c r="CB110" s="174">
        <v>7</v>
      </c>
      <c r="CZ110" s="145">
        <v>0</v>
      </c>
    </row>
    <row r="111" spans="1:104">
      <c r="A111" s="168">
        <v>54</v>
      </c>
      <c r="B111" s="169" t="s">
        <v>235</v>
      </c>
      <c r="C111" s="170" t="s">
        <v>236</v>
      </c>
      <c r="D111" s="171" t="s">
        <v>182</v>
      </c>
      <c r="E111" s="172">
        <v>6</v>
      </c>
      <c r="F111" s="172"/>
      <c r="G111" s="173">
        <f t="shared" si="6"/>
        <v>0</v>
      </c>
      <c r="O111" s="167">
        <v>2</v>
      </c>
      <c r="AA111" s="145">
        <v>1</v>
      </c>
      <c r="AB111" s="145">
        <v>7</v>
      </c>
      <c r="AC111" s="145">
        <v>7</v>
      </c>
      <c r="AZ111" s="145">
        <v>2</v>
      </c>
      <c r="BA111" s="145">
        <f t="shared" si="7"/>
        <v>0</v>
      </c>
      <c r="BB111" s="145">
        <f t="shared" si="8"/>
        <v>0</v>
      </c>
      <c r="BC111" s="145">
        <f t="shared" si="9"/>
        <v>0</v>
      </c>
      <c r="BD111" s="145">
        <f t="shared" si="10"/>
        <v>0</v>
      </c>
      <c r="BE111" s="145">
        <f t="shared" si="11"/>
        <v>0</v>
      </c>
      <c r="CA111" s="174">
        <v>1</v>
      </c>
      <c r="CB111" s="174">
        <v>7</v>
      </c>
      <c r="CZ111" s="145">
        <v>1.8400000000000001E-3</v>
      </c>
    </row>
    <row r="112" spans="1:104">
      <c r="A112" s="168">
        <v>55</v>
      </c>
      <c r="B112" s="169" t="s">
        <v>237</v>
      </c>
      <c r="C112" s="170" t="s">
        <v>238</v>
      </c>
      <c r="D112" s="171" t="s">
        <v>80</v>
      </c>
      <c r="E112" s="172">
        <v>12</v>
      </c>
      <c r="F112" s="172"/>
      <c r="G112" s="173">
        <f t="shared" si="6"/>
        <v>0</v>
      </c>
      <c r="O112" s="167">
        <v>2</v>
      </c>
      <c r="AA112" s="145">
        <v>1</v>
      </c>
      <c r="AB112" s="145">
        <v>7</v>
      </c>
      <c r="AC112" s="145">
        <v>7</v>
      </c>
      <c r="AZ112" s="145">
        <v>2</v>
      </c>
      <c r="BA112" s="145">
        <f t="shared" si="7"/>
        <v>0</v>
      </c>
      <c r="BB112" s="145">
        <f t="shared" si="8"/>
        <v>0</v>
      </c>
      <c r="BC112" s="145">
        <f t="shared" si="9"/>
        <v>0</v>
      </c>
      <c r="BD112" s="145">
        <f t="shared" si="10"/>
        <v>0</v>
      </c>
      <c r="BE112" s="145">
        <f t="shared" si="11"/>
        <v>0</v>
      </c>
      <c r="CA112" s="174">
        <v>1</v>
      </c>
      <c r="CB112" s="174">
        <v>7</v>
      </c>
      <c r="CZ112" s="145">
        <v>2.0000000000000001E-4</v>
      </c>
    </row>
    <row r="113" spans="1:104" ht="22.5">
      <c r="A113" s="168">
        <v>56</v>
      </c>
      <c r="B113" s="169" t="s">
        <v>239</v>
      </c>
      <c r="C113" s="170" t="s">
        <v>240</v>
      </c>
      <c r="D113" s="171" t="s">
        <v>80</v>
      </c>
      <c r="E113" s="172">
        <v>6</v>
      </c>
      <c r="F113" s="172"/>
      <c r="G113" s="173">
        <f t="shared" si="6"/>
        <v>0</v>
      </c>
      <c r="O113" s="167">
        <v>2</v>
      </c>
      <c r="AA113" s="145">
        <v>1</v>
      </c>
      <c r="AB113" s="145">
        <v>7</v>
      </c>
      <c r="AC113" s="145">
        <v>7</v>
      </c>
      <c r="AZ113" s="145">
        <v>2</v>
      </c>
      <c r="BA113" s="145">
        <f t="shared" si="7"/>
        <v>0</v>
      </c>
      <c r="BB113" s="145">
        <f t="shared" si="8"/>
        <v>0</v>
      </c>
      <c r="BC113" s="145">
        <f t="shared" si="9"/>
        <v>0</v>
      </c>
      <c r="BD113" s="145">
        <f t="shared" si="10"/>
        <v>0</v>
      </c>
      <c r="BE113" s="145">
        <f t="shared" si="11"/>
        <v>0</v>
      </c>
      <c r="CA113" s="174">
        <v>1</v>
      </c>
      <c r="CB113" s="174">
        <v>7</v>
      </c>
      <c r="CZ113" s="145">
        <v>2.7999999999999998E-4</v>
      </c>
    </row>
    <row r="114" spans="1:104">
      <c r="A114" s="168">
        <v>57</v>
      </c>
      <c r="B114" s="169" t="s">
        <v>241</v>
      </c>
      <c r="C114" s="170" t="s">
        <v>242</v>
      </c>
      <c r="D114" s="171" t="s">
        <v>80</v>
      </c>
      <c r="E114" s="172">
        <v>10</v>
      </c>
      <c r="F114" s="172"/>
      <c r="G114" s="173">
        <f t="shared" si="6"/>
        <v>0</v>
      </c>
      <c r="O114" s="167">
        <v>2</v>
      </c>
      <c r="AA114" s="145">
        <v>1</v>
      </c>
      <c r="AB114" s="145">
        <v>7</v>
      </c>
      <c r="AC114" s="145">
        <v>7</v>
      </c>
      <c r="AZ114" s="145">
        <v>2</v>
      </c>
      <c r="BA114" s="145">
        <f t="shared" si="7"/>
        <v>0</v>
      </c>
      <c r="BB114" s="145">
        <f t="shared" si="8"/>
        <v>0</v>
      </c>
      <c r="BC114" s="145">
        <f t="shared" si="9"/>
        <v>0</v>
      </c>
      <c r="BD114" s="145">
        <f t="shared" si="10"/>
        <v>0</v>
      </c>
      <c r="BE114" s="145">
        <f t="shared" si="11"/>
        <v>0</v>
      </c>
      <c r="CA114" s="174">
        <v>1</v>
      </c>
      <c r="CB114" s="174">
        <v>7</v>
      </c>
      <c r="CZ114" s="145">
        <v>0</v>
      </c>
    </row>
    <row r="115" spans="1:104">
      <c r="A115" s="168">
        <v>58</v>
      </c>
      <c r="B115" s="169" t="s">
        <v>243</v>
      </c>
      <c r="C115" s="170" t="s">
        <v>244</v>
      </c>
      <c r="D115" s="171" t="s">
        <v>80</v>
      </c>
      <c r="E115" s="172">
        <v>1</v>
      </c>
      <c r="F115" s="172"/>
      <c r="G115" s="173">
        <f t="shared" si="6"/>
        <v>0</v>
      </c>
      <c r="O115" s="167">
        <v>2</v>
      </c>
      <c r="AA115" s="145">
        <v>3</v>
      </c>
      <c r="AB115" s="145">
        <v>7</v>
      </c>
      <c r="AC115" s="145" t="s">
        <v>243</v>
      </c>
      <c r="AZ115" s="145">
        <v>2</v>
      </c>
      <c r="BA115" s="145">
        <f t="shared" si="7"/>
        <v>0</v>
      </c>
      <c r="BB115" s="145">
        <f t="shared" si="8"/>
        <v>0</v>
      </c>
      <c r="BC115" s="145">
        <f t="shared" si="9"/>
        <v>0</v>
      </c>
      <c r="BD115" s="145">
        <f t="shared" si="10"/>
        <v>0</v>
      </c>
      <c r="BE115" s="145">
        <f t="shared" si="11"/>
        <v>0</v>
      </c>
      <c r="CA115" s="174">
        <v>3</v>
      </c>
      <c r="CB115" s="174">
        <v>7</v>
      </c>
      <c r="CZ115" s="145">
        <v>3.6999999999999998E-2</v>
      </c>
    </row>
    <row r="116" spans="1:104">
      <c r="A116" s="168">
        <v>59</v>
      </c>
      <c r="B116" s="169" t="s">
        <v>245</v>
      </c>
      <c r="C116" s="170" t="s">
        <v>246</v>
      </c>
      <c r="D116" s="171" t="s">
        <v>80</v>
      </c>
      <c r="E116" s="172">
        <v>5</v>
      </c>
      <c r="F116" s="172"/>
      <c r="G116" s="173">
        <f t="shared" si="6"/>
        <v>0</v>
      </c>
      <c r="O116" s="167">
        <v>2</v>
      </c>
      <c r="AA116" s="145">
        <v>3</v>
      </c>
      <c r="AB116" s="145">
        <v>7</v>
      </c>
      <c r="AC116" s="145" t="s">
        <v>245</v>
      </c>
      <c r="AZ116" s="145">
        <v>2</v>
      </c>
      <c r="BA116" s="145">
        <f t="shared" si="7"/>
        <v>0</v>
      </c>
      <c r="BB116" s="145">
        <f t="shared" si="8"/>
        <v>0</v>
      </c>
      <c r="BC116" s="145">
        <f t="shared" si="9"/>
        <v>0</v>
      </c>
      <c r="BD116" s="145">
        <f t="shared" si="10"/>
        <v>0</v>
      </c>
      <c r="BE116" s="145">
        <f t="shared" si="11"/>
        <v>0</v>
      </c>
      <c r="CA116" s="174">
        <v>3</v>
      </c>
      <c r="CB116" s="174">
        <v>7</v>
      </c>
      <c r="CZ116" s="145">
        <v>0.01</v>
      </c>
    </row>
    <row r="117" spans="1:104">
      <c r="A117" s="168">
        <v>60</v>
      </c>
      <c r="B117" s="169" t="s">
        <v>247</v>
      </c>
      <c r="C117" s="170" t="s">
        <v>248</v>
      </c>
      <c r="D117" s="171" t="s">
        <v>80</v>
      </c>
      <c r="E117" s="172">
        <v>6</v>
      </c>
      <c r="F117" s="172"/>
      <c r="G117" s="173">
        <f t="shared" si="6"/>
        <v>0</v>
      </c>
      <c r="O117" s="167">
        <v>2</v>
      </c>
      <c r="AA117" s="145">
        <v>3</v>
      </c>
      <c r="AB117" s="145">
        <v>7</v>
      </c>
      <c r="AC117" s="145">
        <v>64293821</v>
      </c>
      <c r="AZ117" s="145">
        <v>2</v>
      </c>
      <c r="BA117" s="145">
        <f t="shared" si="7"/>
        <v>0</v>
      </c>
      <c r="BB117" s="145">
        <f t="shared" si="8"/>
        <v>0</v>
      </c>
      <c r="BC117" s="145">
        <f t="shared" si="9"/>
        <v>0</v>
      </c>
      <c r="BD117" s="145">
        <f t="shared" si="10"/>
        <v>0</v>
      </c>
      <c r="BE117" s="145">
        <f t="shared" si="11"/>
        <v>0</v>
      </c>
      <c r="CA117" s="174">
        <v>3</v>
      </c>
      <c r="CB117" s="174">
        <v>7</v>
      </c>
      <c r="CZ117" s="145">
        <v>4.2999999999999997E-2</v>
      </c>
    </row>
    <row r="118" spans="1:104">
      <c r="A118" s="168">
        <v>61</v>
      </c>
      <c r="B118" s="169" t="s">
        <v>249</v>
      </c>
      <c r="C118" s="170" t="s">
        <v>250</v>
      </c>
      <c r="D118" s="171" t="s">
        <v>116</v>
      </c>
      <c r="E118" s="172">
        <v>0.90159</v>
      </c>
      <c r="F118" s="172"/>
      <c r="G118" s="173">
        <f t="shared" si="6"/>
        <v>0</v>
      </c>
      <c r="O118" s="167">
        <v>2</v>
      </c>
      <c r="AA118" s="145">
        <v>7</v>
      </c>
      <c r="AB118" s="145">
        <v>1001</v>
      </c>
      <c r="AC118" s="145">
        <v>5</v>
      </c>
      <c r="AZ118" s="145">
        <v>2</v>
      </c>
      <c r="BA118" s="145">
        <f t="shared" si="7"/>
        <v>0</v>
      </c>
      <c r="BB118" s="145">
        <f t="shared" si="8"/>
        <v>0</v>
      </c>
      <c r="BC118" s="145">
        <f t="shared" si="9"/>
        <v>0</v>
      </c>
      <c r="BD118" s="145">
        <f t="shared" si="10"/>
        <v>0</v>
      </c>
      <c r="BE118" s="145">
        <f t="shared" si="11"/>
        <v>0</v>
      </c>
      <c r="CA118" s="174">
        <v>7</v>
      </c>
      <c r="CB118" s="174">
        <v>1001</v>
      </c>
      <c r="CZ118" s="145">
        <v>0</v>
      </c>
    </row>
    <row r="119" spans="1:104">
      <c r="A119" s="182"/>
      <c r="B119" s="183" t="s">
        <v>72</v>
      </c>
      <c r="C119" s="184" t="str">
        <f>CONCATENATE(B89," ",C89)</f>
        <v>725 Zařizovací předměty</v>
      </c>
      <c r="D119" s="185"/>
      <c r="E119" s="186"/>
      <c r="F119" s="187"/>
      <c r="G119" s="188">
        <f>SUM(G89:G118)</f>
        <v>0</v>
      </c>
      <c r="O119" s="167">
        <v>4</v>
      </c>
      <c r="BA119" s="189">
        <f>SUM(BA89:BA118)</f>
        <v>0</v>
      </c>
      <c r="BB119" s="189">
        <f>SUM(BB89:BB118)</f>
        <v>0</v>
      </c>
      <c r="BC119" s="189">
        <f>SUM(BC89:BC118)</f>
        <v>0</v>
      </c>
      <c r="BD119" s="189">
        <f>SUM(BD89:BD118)</f>
        <v>0</v>
      </c>
      <c r="BE119" s="189">
        <f>SUM(BE89:BE118)</f>
        <v>0</v>
      </c>
    </row>
    <row r="120" spans="1:104">
      <c r="E120" s="145"/>
    </row>
    <row r="121" spans="1:104">
      <c r="E121" s="145"/>
    </row>
    <row r="122" spans="1:104">
      <c r="E122" s="145"/>
    </row>
    <row r="123" spans="1:104">
      <c r="E123" s="145"/>
    </row>
    <row r="124" spans="1:104">
      <c r="E124" s="145"/>
    </row>
    <row r="125" spans="1:104">
      <c r="E125" s="145"/>
    </row>
    <row r="126" spans="1:104">
      <c r="E126" s="145"/>
    </row>
    <row r="127" spans="1:104">
      <c r="E127" s="145"/>
    </row>
    <row r="128" spans="1:104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E133" s="145"/>
    </row>
    <row r="134" spans="1:7">
      <c r="E134" s="145"/>
    </row>
    <row r="135" spans="1:7">
      <c r="E135" s="145"/>
    </row>
    <row r="136" spans="1:7">
      <c r="E136" s="145"/>
    </row>
    <row r="137" spans="1:7">
      <c r="E137" s="145"/>
    </row>
    <row r="138" spans="1:7">
      <c r="E138" s="145"/>
    </row>
    <row r="139" spans="1:7">
      <c r="E139" s="145"/>
    </row>
    <row r="140" spans="1:7">
      <c r="E140" s="145"/>
    </row>
    <row r="141" spans="1:7">
      <c r="E141" s="145"/>
    </row>
    <row r="142" spans="1:7">
      <c r="E142" s="145"/>
    </row>
    <row r="143" spans="1:7">
      <c r="A143" s="190"/>
      <c r="B143" s="190"/>
      <c r="C143" s="190"/>
      <c r="D143" s="190"/>
      <c r="E143" s="190"/>
      <c r="F143" s="190"/>
      <c r="G143" s="190"/>
    </row>
    <row r="144" spans="1:7">
      <c r="A144" s="190"/>
      <c r="B144" s="190"/>
      <c r="C144" s="190"/>
      <c r="D144" s="190"/>
      <c r="E144" s="190"/>
      <c r="F144" s="190"/>
      <c r="G144" s="190"/>
    </row>
    <row r="145" spans="1:7">
      <c r="A145" s="190"/>
      <c r="B145" s="190"/>
      <c r="C145" s="190"/>
      <c r="D145" s="190"/>
      <c r="E145" s="190"/>
      <c r="F145" s="190"/>
      <c r="G145" s="190"/>
    </row>
    <row r="146" spans="1:7">
      <c r="A146" s="190"/>
      <c r="B146" s="190"/>
      <c r="C146" s="190"/>
      <c r="D146" s="190"/>
      <c r="E146" s="190"/>
      <c r="F146" s="190"/>
      <c r="G146" s="190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E151" s="145"/>
    </row>
    <row r="152" spans="1:7">
      <c r="E152" s="145"/>
    </row>
    <row r="153" spans="1:7">
      <c r="E153" s="145"/>
    </row>
    <row r="154" spans="1:7">
      <c r="E154" s="145"/>
    </row>
    <row r="155" spans="1:7">
      <c r="E155" s="145"/>
    </row>
    <row r="156" spans="1:7">
      <c r="E156" s="145"/>
    </row>
    <row r="157" spans="1:7">
      <c r="E157" s="145"/>
    </row>
    <row r="158" spans="1:7">
      <c r="E158" s="145"/>
    </row>
    <row r="159" spans="1:7">
      <c r="E159" s="145"/>
    </row>
    <row r="160" spans="1:7">
      <c r="E160" s="145"/>
    </row>
    <row r="161" spans="5:5">
      <c r="E161" s="145"/>
    </row>
    <row r="162" spans="5:5">
      <c r="E162" s="145"/>
    </row>
    <row r="163" spans="5:5">
      <c r="E163" s="145"/>
    </row>
    <row r="164" spans="5:5">
      <c r="E164" s="145"/>
    </row>
    <row r="165" spans="5:5">
      <c r="E165" s="145"/>
    </row>
    <row r="166" spans="5:5">
      <c r="E166" s="145"/>
    </row>
    <row r="167" spans="5:5">
      <c r="E167" s="145"/>
    </row>
    <row r="168" spans="5:5">
      <c r="E168" s="145"/>
    </row>
    <row r="169" spans="5:5">
      <c r="E169" s="145"/>
    </row>
    <row r="170" spans="5:5">
      <c r="E170" s="145"/>
    </row>
    <row r="171" spans="5:5">
      <c r="E171" s="145"/>
    </row>
    <row r="172" spans="5:5">
      <c r="E172" s="145"/>
    </row>
    <row r="173" spans="5:5">
      <c r="E173" s="145"/>
    </row>
    <row r="174" spans="5:5">
      <c r="E174" s="145"/>
    </row>
    <row r="175" spans="5:5">
      <c r="E175" s="145"/>
    </row>
    <row r="176" spans="5:5">
      <c r="E176" s="145"/>
    </row>
    <row r="177" spans="1:7">
      <c r="E177" s="145"/>
    </row>
    <row r="178" spans="1:7">
      <c r="A178" s="191"/>
      <c r="B178" s="191"/>
    </row>
    <row r="179" spans="1:7">
      <c r="A179" s="190"/>
      <c r="B179" s="190"/>
      <c r="C179" s="193"/>
      <c r="D179" s="193"/>
      <c r="E179" s="194"/>
      <c r="F179" s="193"/>
      <c r="G179" s="195"/>
    </row>
    <row r="180" spans="1:7">
      <c r="A180" s="196"/>
      <c r="B180" s="196"/>
      <c r="C180" s="190"/>
      <c r="D180" s="190"/>
      <c r="E180" s="197"/>
      <c r="F180" s="190"/>
      <c r="G180" s="190"/>
    </row>
    <row r="181" spans="1:7">
      <c r="A181" s="190"/>
      <c r="B181" s="190"/>
      <c r="C181" s="190"/>
      <c r="D181" s="190"/>
      <c r="E181" s="197"/>
      <c r="F181" s="190"/>
      <c r="G181" s="190"/>
    </row>
    <row r="182" spans="1:7">
      <c r="A182" s="190"/>
      <c r="B182" s="190"/>
      <c r="C182" s="190"/>
      <c r="D182" s="190"/>
      <c r="E182" s="197"/>
      <c r="F182" s="190"/>
      <c r="G182" s="190"/>
    </row>
    <row r="183" spans="1:7">
      <c r="A183" s="190"/>
      <c r="B183" s="190"/>
      <c r="C183" s="190"/>
      <c r="D183" s="190"/>
      <c r="E183" s="197"/>
      <c r="F183" s="190"/>
      <c r="G183" s="190"/>
    </row>
    <row r="184" spans="1:7">
      <c r="A184" s="190"/>
      <c r="B184" s="190"/>
      <c r="C184" s="190"/>
      <c r="D184" s="190"/>
      <c r="E184" s="197"/>
      <c r="F184" s="190"/>
      <c r="G184" s="190"/>
    </row>
    <row r="185" spans="1:7">
      <c r="A185" s="190"/>
      <c r="B185" s="190"/>
      <c r="C185" s="190"/>
      <c r="D185" s="190"/>
      <c r="E185" s="197"/>
      <c r="F185" s="190"/>
      <c r="G185" s="190"/>
    </row>
    <row r="186" spans="1:7">
      <c r="A186" s="190"/>
      <c r="B186" s="190"/>
      <c r="C186" s="190"/>
      <c r="D186" s="190"/>
      <c r="E186" s="197"/>
      <c r="F186" s="190"/>
      <c r="G186" s="190"/>
    </row>
    <row r="187" spans="1:7">
      <c r="A187" s="190"/>
      <c r="B187" s="190"/>
      <c r="C187" s="190"/>
      <c r="D187" s="190"/>
      <c r="E187" s="197"/>
      <c r="F187" s="190"/>
      <c r="G187" s="190"/>
    </row>
    <row r="188" spans="1:7">
      <c r="A188" s="190"/>
      <c r="B188" s="190"/>
      <c r="C188" s="190"/>
      <c r="D188" s="190"/>
      <c r="E188" s="197"/>
      <c r="F188" s="190"/>
      <c r="G188" s="190"/>
    </row>
    <row r="189" spans="1:7">
      <c r="A189" s="190"/>
      <c r="B189" s="190"/>
      <c r="C189" s="190"/>
      <c r="D189" s="190"/>
      <c r="E189" s="197"/>
      <c r="F189" s="190"/>
      <c r="G189" s="190"/>
    </row>
    <row r="190" spans="1:7">
      <c r="A190" s="190"/>
      <c r="B190" s="190"/>
      <c r="C190" s="190"/>
      <c r="D190" s="190"/>
      <c r="E190" s="197"/>
      <c r="F190" s="190"/>
      <c r="G190" s="190"/>
    </row>
    <row r="191" spans="1:7">
      <c r="A191" s="190"/>
      <c r="B191" s="190"/>
      <c r="C191" s="190"/>
      <c r="D191" s="190"/>
      <c r="E191" s="197"/>
      <c r="F191" s="190"/>
      <c r="G191" s="190"/>
    </row>
    <row r="192" spans="1:7">
      <c r="A192" s="190"/>
      <c r="B192" s="190"/>
      <c r="C192" s="190"/>
      <c r="D192" s="190"/>
      <c r="E192" s="197"/>
      <c r="F192" s="190"/>
      <c r="G192" s="190"/>
    </row>
  </sheetData>
  <mergeCells count="38">
    <mergeCell ref="C80:D80"/>
    <mergeCell ref="C81:D81"/>
    <mergeCell ref="C74:D74"/>
    <mergeCell ref="C75:D75"/>
    <mergeCell ref="C76:D76"/>
    <mergeCell ref="C77:D77"/>
    <mergeCell ref="C78:D78"/>
    <mergeCell ref="C79:D79"/>
    <mergeCell ref="C67:D67"/>
    <mergeCell ref="C69:D69"/>
    <mergeCell ref="C70:D70"/>
    <mergeCell ref="C45:D45"/>
    <mergeCell ref="C46:D46"/>
    <mergeCell ref="C48:D48"/>
    <mergeCell ref="C49:D49"/>
    <mergeCell ref="C51:D51"/>
    <mergeCell ref="C52:D52"/>
    <mergeCell ref="C54:G54"/>
    <mergeCell ref="C55:D55"/>
    <mergeCell ref="C56:D56"/>
    <mergeCell ref="C64:D64"/>
    <mergeCell ref="C66:D66"/>
    <mergeCell ref="A1:G1"/>
    <mergeCell ref="A3:B3"/>
    <mergeCell ref="A4:B4"/>
    <mergeCell ref="E4:G4"/>
    <mergeCell ref="C43:D43"/>
    <mergeCell ref="C22:D22"/>
    <mergeCell ref="C23:D23"/>
    <mergeCell ref="C12:D12"/>
    <mergeCell ref="C13:D13"/>
    <mergeCell ref="C17:D17"/>
    <mergeCell ref="C18:D18"/>
    <mergeCell ref="C36:D36"/>
    <mergeCell ref="C38:D38"/>
    <mergeCell ref="C40:D40"/>
    <mergeCell ref="C41:D41"/>
    <mergeCell ref="C42:D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Řezníček</dc:creator>
  <cp:lastModifiedBy>Lubomír Řezníček</cp:lastModifiedBy>
  <dcterms:created xsi:type="dcterms:W3CDTF">2018-07-22T09:18:04Z</dcterms:created>
  <dcterms:modified xsi:type="dcterms:W3CDTF">2018-08-02T14:17:21Z</dcterms:modified>
</cp:coreProperties>
</file>